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15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2026 NDC Draw and links" sheetId="1" r:id="rId5"/>
    <sheet state="hidden" name="Team Logos" sheetId="2" r:id="rId6"/>
    <sheet state="visible" name="R1 CASEY CUP" sheetId="3" r:id="rId7"/>
    <sheet state="visible" name="R1M1" sheetId="4" r:id="rId8"/>
    <sheet state="visible" name="R1M2" sheetId="5" r:id="rId9"/>
    <sheet state="visible" name="R1M3" sheetId="6" r:id="rId10"/>
    <sheet state="visible" name="R1 MARCHANT CUP" sheetId="7" r:id="rId11"/>
    <sheet state="visible" name="R1M4" sheetId="8" r:id="rId12"/>
    <sheet state="visible" name="R1M5" sheetId="9" r:id="rId13"/>
    <sheet state="visible" name="R1M6" sheetId="10" r:id="rId14"/>
    <sheet state="visible" name="R1 HENSHAW CUP" sheetId="11" r:id="rId15"/>
    <sheet state="visible" name="R1M7" sheetId="12" r:id="rId16"/>
    <sheet state="visible" name="R1M8" sheetId="13" r:id="rId17"/>
    <sheet state="visible" name="R1M9" sheetId="14" r:id="rId18"/>
    <sheet state="hidden" name="Team names" sheetId="15" r:id="rId19"/>
    <sheet state="visible" name="2026 NDC Aggregate" sheetId="16" r:id="rId20"/>
    <sheet state="hidden" name="tsnz" sheetId="17" r:id="rId21"/>
  </sheets>
  <definedNames/>
  <calcPr/>
</workbook>
</file>

<file path=xl/sharedStrings.xml><?xml version="1.0" encoding="utf-8"?>
<sst xmlns="http://schemas.openxmlformats.org/spreadsheetml/2006/main" count="12390" uniqueCount="1694">
  <si>
    <t>TEAMS</t>
  </si>
  <si>
    <t>A League Division 1</t>
  </si>
  <si>
    <t>B League</t>
  </si>
  <si>
    <t>Casey Cup</t>
  </si>
  <si>
    <t>Henshaw Cup</t>
  </si>
  <si>
    <t>Eastern Force</t>
  </si>
  <si>
    <t>The Titans</t>
  </si>
  <si>
    <t>Waikato Thoroughbreds</t>
  </si>
  <si>
    <t>Jaffas</t>
  </si>
  <si>
    <t>Wellington Tigers</t>
  </si>
  <si>
    <t>Wanganui Warriors</t>
  </si>
  <si>
    <t>Manawatu Marauders</t>
  </si>
  <si>
    <t xml:space="preserve">Eastern Jedi </t>
  </si>
  <si>
    <t>Canterbury Snipers</t>
  </si>
  <si>
    <t>Blue and Gold</t>
  </si>
  <si>
    <t>Marlborough Suns</t>
  </si>
  <si>
    <t>Ellesmere Swans</t>
  </si>
  <si>
    <t>A League Division 2</t>
  </si>
  <si>
    <t>Marchant Cup</t>
  </si>
  <si>
    <t>Dates for NDC 2026</t>
  </si>
  <si>
    <t>Plainsmen</t>
  </si>
  <si>
    <t>R1</t>
  </si>
  <si>
    <t>SEMI</t>
  </si>
  <si>
    <t>Nelson Gunz</t>
  </si>
  <si>
    <t>R2</t>
  </si>
  <si>
    <t>FINAL</t>
  </si>
  <si>
    <t>Hutt Valley Hawks</t>
  </si>
  <si>
    <t>R3</t>
  </si>
  <si>
    <t>Taranaki Hardcorians</t>
  </si>
  <si>
    <t>R4</t>
  </si>
  <si>
    <t>Southland Centurions</t>
  </si>
  <si>
    <t>R5</t>
  </si>
  <si>
    <t>Draw V1 31/3/26</t>
  </si>
  <si>
    <t>Round 1</t>
  </si>
  <si>
    <t>M1</t>
  </si>
  <si>
    <t>1 vs 2</t>
  </si>
  <si>
    <t>Eastern Force vs Waikato Thoroughbreds</t>
  </si>
  <si>
    <t>M4</t>
  </si>
  <si>
    <t>Plainsmen vs Nelson Gunz</t>
  </si>
  <si>
    <t>M7</t>
  </si>
  <si>
    <t>The Titans vs The Jaffas</t>
  </si>
  <si>
    <t>23/4/26</t>
  </si>
  <si>
    <t>M2</t>
  </si>
  <si>
    <t>3 vs 4</t>
  </si>
  <si>
    <t>Wellington Tigers vs Manawatu Marauders</t>
  </si>
  <si>
    <t>M5</t>
  </si>
  <si>
    <t>Hutt Valley Hawks vs Taranaki Hardcorians</t>
  </si>
  <si>
    <t>M8</t>
  </si>
  <si>
    <t>Wanganui Warriors vs Eastern Jedi</t>
  </si>
  <si>
    <t>M3</t>
  </si>
  <si>
    <t>5 vs 6</t>
  </si>
  <si>
    <t>Canterbury Snipers vs Marlborough Suns</t>
  </si>
  <si>
    <t>M6</t>
  </si>
  <si>
    <t>3 vs 5</t>
  </si>
  <si>
    <t>Hutt Valley Hawks vs Southland Centurions</t>
  </si>
  <si>
    <t>M9</t>
  </si>
  <si>
    <t>Blue and Gold vs Ellesmere Swans</t>
  </si>
  <si>
    <t>Round 2</t>
  </si>
  <si>
    <t>2 vs 3</t>
  </si>
  <si>
    <t>Waikato Thoroughbreds vs Wellington Tigers</t>
  </si>
  <si>
    <t>Nelson Gunz vs Hutt Valley Hawks</t>
  </si>
  <si>
    <t>Auckland Jaffas vs Wanganui Warriors</t>
  </si>
  <si>
    <t>4 vs 5</t>
  </si>
  <si>
    <t>Manawatu Marauders vs Canterbury Snipers</t>
  </si>
  <si>
    <t>4 vs 1</t>
  </si>
  <si>
    <t>Taranaki Hardcorians vs Plainsmen</t>
  </si>
  <si>
    <t>Eastern Jedi vs Blue and Gold</t>
  </si>
  <si>
    <t>6 vs 1</t>
  </si>
  <si>
    <t>Marlborough Suns vs Eastern Force</t>
  </si>
  <si>
    <t>Taranaki Hardcorians vs Southland Centurions</t>
  </si>
  <si>
    <t>Ellesmere Swans vs TSMC Titans</t>
  </si>
  <si>
    <t>Round 3</t>
  </si>
  <si>
    <t>3 vs 1</t>
  </si>
  <si>
    <t>Wellington Tigers vs Eastern Force</t>
  </si>
  <si>
    <t>Wanganui Warriors vs TSMC Titans</t>
  </si>
  <si>
    <t>4 vs 6</t>
  </si>
  <si>
    <t>Manawatu Marauders vs Marlborough Suns</t>
  </si>
  <si>
    <t>5 vs 2</t>
  </si>
  <si>
    <t>Southland Centurions vs Nelson Gunz</t>
  </si>
  <si>
    <t>Eastern Jedi vs Ellesmere Swans</t>
  </si>
  <si>
    <t>Canterbury Snipers vs Waikato Thoroughbreds</t>
  </si>
  <si>
    <t>5 vs 1</t>
  </si>
  <si>
    <t>Southland Centurions vs Plainsmen</t>
  </si>
  <si>
    <t>Blue and Gold vs Auckland Jaffas</t>
  </si>
  <si>
    <t>Round 4</t>
  </si>
  <si>
    <t>1 vs 4</t>
  </si>
  <si>
    <t>Eastern Force vs Manawatu Marauders</t>
  </si>
  <si>
    <t>TSMC Titans vs Eastern Jedi</t>
  </si>
  <si>
    <t>2 vs 6</t>
  </si>
  <si>
    <t>Waikato Thoroughbreds vs Marlborough Suns</t>
  </si>
  <si>
    <t>1 vs 3</t>
  </si>
  <si>
    <t>Plainsmen vs Hutt Valley Hawks</t>
  </si>
  <si>
    <t>Auckland Jaffas vs Ellesmere Swans</t>
  </si>
  <si>
    <t>Wellington Tigers vs Canterbury Snipers</t>
  </si>
  <si>
    <t>Wanganui Warriors vs Blue and Gold</t>
  </si>
  <si>
    <t>Round 5</t>
  </si>
  <si>
    <t>4 vs 2</t>
  </si>
  <si>
    <t>Manawatu Marauders vs Waikato Thoroughbreds</t>
  </si>
  <si>
    <t>Eastern Jedi vs Auckland Jaffas</t>
  </si>
  <si>
    <t>Canterbury Snipers vs Eastern Force</t>
  </si>
  <si>
    <t>2 vs 4</t>
  </si>
  <si>
    <t>Nelson Gunz vs Taranaki Hardcorians</t>
  </si>
  <si>
    <t>Blue and Gold vs TSMC Titans</t>
  </si>
  <si>
    <t>6 vs 3</t>
  </si>
  <si>
    <t>Marlborough Suns vs Wellington Tigers</t>
  </si>
  <si>
    <t>Ellesmere Swans vs Wanganui Warriors</t>
  </si>
  <si>
    <t>Suns</t>
  </si>
  <si>
    <t>TSNZ  NATIONAL DISTRICT CHAMPIONSHIP</t>
  </si>
  <si>
    <t>RESULTS SHEET - 2026</t>
  </si>
  <si>
    <t>CASEY CUP</t>
  </si>
  <si>
    <t>ROUND</t>
  </si>
  <si>
    <t>vs</t>
  </si>
  <si>
    <t>Open</t>
  </si>
  <si>
    <t>Composite</t>
  </si>
  <si>
    <t>Junior</t>
  </si>
  <si>
    <t>Total</t>
  </si>
  <si>
    <t>Score</t>
  </si>
  <si>
    <t>Bonus</t>
  </si>
  <si>
    <t>Ladder Results after Round #1</t>
  </si>
  <si>
    <t>Top Scores</t>
  </si>
  <si>
    <t>Top 10 in Division 1</t>
  </si>
  <si>
    <t>Juniors</t>
  </si>
  <si>
    <t>top in each team</t>
  </si>
  <si>
    <t>Alison Fursdon</t>
  </si>
  <si>
    <t>NDC Co-ordinator</t>
  </si>
  <si>
    <t>Important - TSNZ # Must be filled in</t>
  </si>
  <si>
    <t xml:space="preserve">RESULTS SHEET - 23 April 2026        </t>
  </si>
  <si>
    <t xml:space="preserve">OPEN SQUAD of 10 </t>
  </si>
  <si>
    <t>TSNZ #</t>
  </si>
  <si>
    <t>Fin Year</t>
  </si>
  <si>
    <t>Name</t>
  </si>
  <si>
    <t>Grade</t>
  </si>
  <si>
    <t xml:space="preserve"> 1x10</t>
  </si>
  <si>
    <t xml:space="preserve">1st ten of 20 </t>
  </si>
  <si>
    <t>2nd ten of 20</t>
  </si>
  <si>
    <t>TOTAL</t>
  </si>
  <si>
    <t>Open win (5)</t>
  </si>
  <si>
    <t>Composite Squad win (4)</t>
  </si>
  <si>
    <t>Junior Squad win (3)</t>
  </si>
  <si>
    <t>Total team win (1)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</si>
  <si>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</si>
  <si>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Open or Composite 200's (1 each)</t>
  </si>
  <si>
    <t>For every Junior Squad shooting 100 (1 each)</t>
  </si>
  <si>
    <t>All 100.10's (1 each)</t>
  </si>
  <si>
    <t xml:space="preserve">COMPOSITE SQUAD of 5 </t>
  </si>
  <si>
    <t>Max 12 Points</t>
  </si>
  <si>
    <t>JUNIOR SQUAD of 3</t>
  </si>
  <si>
    <t>1st ten</t>
  </si>
  <si>
    <t xml:space="preserve">2nd ten </t>
  </si>
  <si>
    <t>EMERGENCIES</t>
  </si>
  <si>
    <t>ROUND 1</t>
  </si>
  <si>
    <t>MATCH 2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</si>
  <si>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</si>
  <si>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MATCH 3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</si>
  <si>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</si>
  <si>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MARCHANT CUP</t>
  </si>
  <si>
    <t>Top 10 in Division 2</t>
  </si>
  <si>
    <t>top is each team</t>
  </si>
  <si>
    <t>MATCH 4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</si>
  <si>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</si>
  <si>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MATCH 5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</si>
  <si>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</si>
  <si>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MATCH 6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</si>
  <si>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</si>
  <si>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1x10</t>
  </si>
  <si>
    <t>1st ten of 20</t>
  </si>
  <si>
    <t>2nd ten</t>
  </si>
  <si>
    <t>HENSHAW CUP</t>
  </si>
  <si>
    <t>Development</t>
  </si>
  <si>
    <t>Eastern Jedi</t>
  </si>
  <si>
    <t>Top 10 in Division</t>
  </si>
  <si>
    <t>MATCH 7</t>
  </si>
  <si>
    <t>The Jaffas</t>
  </si>
  <si>
    <t>OPEN SQUAD of 5</t>
  </si>
  <si>
    <t>OPEN SQUAD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</si>
  <si>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</si>
  <si>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For Every C , D and  Junior 100</t>
  </si>
  <si>
    <t xml:space="preserve">COMPOSITE SQUAD of 3 </t>
  </si>
  <si>
    <t>Max 7 Points</t>
  </si>
  <si>
    <t xml:space="preserve">DEVELOPMENT SQUAD of 2 </t>
  </si>
  <si>
    <t>MATCH 8</t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</si>
  <si>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</si>
  <si>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MATCH 9</t>
  </si>
  <si>
    <r>
      <rPr>
        <rFont val="Comfortaa"/>
        <b/>
        <color rgb="FF0000FF"/>
        <sz val="18.0"/>
      </rPr>
      <t>Blue</t>
    </r>
    <r>
      <rPr>
        <rFont val="Comfortaa"/>
        <b/>
        <color theme="1"/>
        <sz val="18.0"/>
      </rPr>
      <t xml:space="preserve"> and Gold</t>
    </r>
  </si>
  <si>
    <r>
      <rPr>
        <rFont val="Comfortaa"/>
        <b/>
        <i/>
        <color theme="1"/>
        <sz val="12.0"/>
      </rPr>
      <t xml:space="preserve">BONUS POINTS </t>
    </r>
    <r>
      <rPr>
        <rFont val="Comfortaa"/>
        <b val="0"/>
        <i/>
        <color theme="1"/>
        <sz val="12.0"/>
      </rPr>
      <t>(Enter Manually)</t>
    </r>
  </si>
  <si>
    <t>TSNZNumber</t>
  </si>
  <si>
    <t>IndoorClub</t>
  </si>
  <si>
    <t>Status</t>
  </si>
  <si>
    <t>Fin.Year</t>
  </si>
  <si>
    <t>Team Names</t>
  </si>
  <si>
    <t>Les Bell</t>
  </si>
  <si>
    <t>Arthur Barnett Sb Rifle Club</t>
  </si>
  <si>
    <t>Super</t>
  </si>
  <si>
    <t>B</t>
  </si>
  <si>
    <t>Allan Whitfield</t>
  </si>
  <si>
    <t>Full</t>
  </si>
  <si>
    <t>A</t>
  </si>
  <si>
    <t>Tarnisha Harrison</t>
  </si>
  <si>
    <t>C</t>
  </si>
  <si>
    <t>Chaz Forsyth</t>
  </si>
  <si>
    <t>H S A  Sb Rifle Club</t>
  </si>
  <si>
    <t>D</t>
  </si>
  <si>
    <t>Roy Anderson</t>
  </si>
  <si>
    <t>Gordon Tocher</t>
  </si>
  <si>
    <t>Otago Univ  Sb Rifle Club</t>
  </si>
  <si>
    <t>Sharon Mamanu</t>
  </si>
  <si>
    <t>Gerald Corfield</t>
  </si>
  <si>
    <t>Gaylene Corfield</t>
  </si>
  <si>
    <t>Stu Bloxham</t>
  </si>
  <si>
    <t>Tim Bloxham</t>
  </si>
  <si>
    <t>Cam Colson</t>
  </si>
  <si>
    <t>M</t>
  </si>
  <si>
    <t>Kevin Mechan</t>
  </si>
  <si>
    <t>Charlotte McKenzie</t>
  </si>
  <si>
    <t>Peter McCallum</t>
  </si>
  <si>
    <t>Brenda Bell</t>
  </si>
  <si>
    <t>Social</t>
  </si>
  <si>
    <t>Katie Kinnaird</t>
  </si>
  <si>
    <t>Shell Colson</t>
  </si>
  <si>
    <t>Brian Corson</t>
  </si>
  <si>
    <t>Minshym Chan Wong</t>
  </si>
  <si>
    <t>First Year - Full</t>
  </si>
  <si>
    <t>Jess Power</t>
  </si>
  <si>
    <t>Tyler Kerr</t>
  </si>
  <si>
    <t>Rodney Skilton</t>
  </si>
  <si>
    <t>Craig Power</t>
  </si>
  <si>
    <t>Jack Power</t>
  </si>
  <si>
    <t>Abbie McCallum</t>
  </si>
  <si>
    <t>Sophie Waddell</t>
  </si>
  <si>
    <t>Tommy Hasselman</t>
  </si>
  <si>
    <t>Jojo King</t>
  </si>
  <si>
    <t>Gordon Westoby</t>
  </si>
  <si>
    <t>Martin Hay</t>
  </si>
  <si>
    <t>Railway East Sb Rifle Club</t>
  </si>
  <si>
    <t>Andrew Harwood</t>
  </si>
  <si>
    <t>Cashmere Target Shooting</t>
  </si>
  <si>
    <t>Graeme Kennedy</t>
  </si>
  <si>
    <t>Christchurch Central TSC</t>
  </si>
  <si>
    <t>Tim Loversidge</t>
  </si>
  <si>
    <t>Grant Zuydendorp</t>
  </si>
  <si>
    <t>Heathcote Sb Rifle Club</t>
  </si>
  <si>
    <t>Dean Gibbs</t>
  </si>
  <si>
    <t>Paparua Sb Rifle Club</t>
  </si>
  <si>
    <t>Jesse Henriksen</t>
  </si>
  <si>
    <t>Lindsay Barnes</t>
  </si>
  <si>
    <t>Denva Wren</t>
  </si>
  <si>
    <t>Martin Van den Nieuwelaar</t>
  </si>
  <si>
    <t>Leonie Clayton</t>
  </si>
  <si>
    <t>Elizabeth Harwood</t>
  </si>
  <si>
    <t>Restricted</t>
  </si>
  <si>
    <t>Adam Pottinger</t>
  </si>
  <si>
    <t>Jonathan Foate</t>
  </si>
  <si>
    <t>Russell Henshaw</t>
  </si>
  <si>
    <t>Brian Nieuwenhuize</t>
  </si>
  <si>
    <t>Brian Davis</t>
  </si>
  <si>
    <t>None</t>
  </si>
  <si>
    <t>Annaliisa Farrell</t>
  </si>
  <si>
    <t>Family</t>
  </si>
  <si>
    <t>Bill Walters</t>
  </si>
  <si>
    <t>Barry Till</t>
  </si>
  <si>
    <t>Wayne Woodward</t>
  </si>
  <si>
    <t>Richard Hopkins</t>
  </si>
  <si>
    <t>Nigel Farrell</t>
  </si>
  <si>
    <t>Ian Pottinger</t>
  </si>
  <si>
    <t>Trevor Bergh</t>
  </si>
  <si>
    <t>Stephanie McNair</t>
  </si>
  <si>
    <t>Mark Fleming</t>
  </si>
  <si>
    <t>Shania Harrison-Lee</t>
  </si>
  <si>
    <t>Shaun Jeffery</t>
  </si>
  <si>
    <t>Marcus Gibson</t>
  </si>
  <si>
    <t>Dan Ewers</t>
  </si>
  <si>
    <t>Kieran Pointon</t>
  </si>
  <si>
    <t>Noel Cobb</t>
  </si>
  <si>
    <t>Katrina Lenz</t>
  </si>
  <si>
    <t>Max Russell</t>
  </si>
  <si>
    <t>William Gardiner</t>
  </si>
  <si>
    <t>Ian Dore</t>
  </si>
  <si>
    <t>John Booth</t>
  </si>
  <si>
    <t>Caley McNair</t>
  </si>
  <si>
    <t>Ryan Booth</t>
  </si>
  <si>
    <t>Sean Moriarty</t>
  </si>
  <si>
    <t>Rhonda Booth</t>
  </si>
  <si>
    <t>Riley Anderson</t>
  </si>
  <si>
    <t>John Keller</t>
  </si>
  <si>
    <t>Philip Morrison</t>
  </si>
  <si>
    <t>Mike Chui</t>
  </si>
  <si>
    <t>Michael Ling</t>
  </si>
  <si>
    <t>Canterbury Central</t>
  </si>
  <si>
    <t>Zane Shaskey</t>
  </si>
  <si>
    <t>Milo Unkovich</t>
  </si>
  <si>
    <t>Abby Sturgeon</t>
  </si>
  <si>
    <t>Brendon Sturgeon</t>
  </si>
  <si>
    <t>Art Oosterwijk</t>
  </si>
  <si>
    <t>Kobe Taylor</t>
  </si>
  <si>
    <t>Peter Unkovich</t>
  </si>
  <si>
    <t>Cam Cummins</t>
  </si>
  <si>
    <t>George Crone</t>
  </si>
  <si>
    <t>Wendy Walker</t>
  </si>
  <si>
    <t>Craig Johnson</t>
  </si>
  <si>
    <t>Blake Johnson</t>
  </si>
  <si>
    <t>Catelin Walker</t>
  </si>
  <si>
    <t>Richard Sawers</t>
  </si>
  <si>
    <t>Libby Holdaway</t>
  </si>
  <si>
    <t>Marshall Gibson</t>
  </si>
  <si>
    <t>Scott Henderson</t>
  </si>
  <si>
    <t>Alex Simpson</t>
  </si>
  <si>
    <t>Lauren Allen</t>
  </si>
  <si>
    <t>Abby Lean</t>
  </si>
  <si>
    <t>Dannevirke Sb Rifle Club</t>
  </si>
  <si>
    <t>Eastern</t>
  </si>
  <si>
    <t>Connar Johnston</t>
  </si>
  <si>
    <t>Sasha Harting</t>
  </si>
  <si>
    <t>Gilbert McWhirter</t>
  </si>
  <si>
    <t>Steven White</t>
  </si>
  <si>
    <t>Martinborough Sb Rifle Club</t>
  </si>
  <si>
    <t>Dean Fincham</t>
  </si>
  <si>
    <t>Target Shooting Hastings</t>
  </si>
  <si>
    <t>Martin Catley</t>
  </si>
  <si>
    <t>Vince Payne</t>
  </si>
  <si>
    <t>Ruth McNair</t>
  </si>
  <si>
    <t>Peter Youren</t>
  </si>
  <si>
    <t>Target Shooting Pakowhai</t>
  </si>
  <si>
    <t>Paul Brown</t>
  </si>
  <si>
    <t>Owen Whiteman</t>
  </si>
  <si>
    <t>Mike Kershaw</t>
  </si>
  <si>
    <t>Nobby Clarke</t>
  </si>
  <si>
    <t>Masterton Min Rifle Club</t>
  </si>
  <si>
    <t>Chris Johnstone</t>
  </si>
  <si>
    <t>Robbie McNair</t>
  </si>
  <si>
    <t>Murray Howarth</t>
  </si>
  <si>
    <t>Ruahine Min Rifle Club Inc</t>
  </si>
  <si>
    <t>Graham White</t>
  </si>
  <si>
    <t>Paul Crimp</t>
  </si>
  <si>
    <t>Brian Halse</t>
  </si>
  <si>
    <t>Ben Turner</t>
  </si>
  <si>
    <t>Ken Baldwin</t>
  </si>
  <si>
    <t>Luke Sigvertsen</t>
  </si>
  <si>
    <t>Kirsten Birrell</t>
  </si>
  <si>
    <t>Taresa Morris</t>
  </si>
  <si>
    <t>Russell Wood</t>
  </si>
  <si>
    <t>Sarah Laugesen</t>
  </si>
  <si>
    <t>Jeff Bradbury</t>
  </si>
  <si>
    <t>John Frehner</t>
  </si>
  <si>
    <t>Michael Holloway</t>
  </si>
  <si>
    <t>Jessica Bradbury</t>
  </si>
  <si>
    <t>Chris Harrison</t>
  </si>
  <si>
    <t>Emma Wheeler</t>
  </si>
  <si>
    <t>Bryn Blacklaws</t>
  </si>
  <si>
    <t>Philip Doldling</t>
  </si>
  <si>
    <t>Ryan Holloway</t>
  </si>
  <si>
    <t>Harriette Klingender</t>
  </si>
  <si>
    <t>Brett Welch</t>
  </si>
  <si>
    <t>Sandie Fletcher</t>
  </si>
  <si>
    <t>Toby Gyde</t>
  </si>
  <si>
    <t>Harry Lange</t>
  </si>
  <si>
    <t>Jane Lenting</t>
  </si>
  <si>
    <t>Bella Douglas</t>
  </si>
  <si>
    <t>Charlotte Fleming</t>
  </si>
  <si>
    <t>Harry Spicer-Kendrick</t>
  </si>
  <si>
    <t>William Mitchell</t>
  </si>
  <si>
    <t>Teddy Lange</t>
  </si>
  <si>
    <t>Carey Wilman</t>
  </si>
  <si>
    <t>Hayden Greenwood</t>
  </si>
  <si>
    <t>Peyton Peeti</t>
  </si>
  <si>
    <t>Zane Taite</t>
  </si>
  <si>
    <t>Jaiah Gemmell</t>
  </si>
  <si>
    <t>Deneal Fourie</t>
  </si>
  <si>
    <t>Eden Graham</t>
  </si>
  <si>
    <t>Charlie McNair</t>
  </si>
  <si>
    <t>Hunter Ferrier</t>
  </si>
  <si>
    <t>Hamish Belcher</t>
  </si>
  <si>
    <t>Reuben Charmley</t>
  </si>
  <si>
    <t>Lily Mason</t>
  </si>
  <si>
    <t>Mat Mason</t>
  </si>
  <si>
    <t>Nate Gore</t>
  </si>
  <si>
    <t>Fletcher Senior</t>
  </si>
  <si>
    <t>Oliver Reidpath</t>
  </si>
  <si>
    <t>Kain Eagle</t>
  </si>
  <si>
    <t>Kyle Dassler</t>
  </si>
  <si>
    <t>Courtenay Le Cheminant</t>
  </si>
  <si>
    <t>Kim Bishell</t>
  </si>
  <si>
    <t>Ian Buick</t>
  </si>
  <si>
    <t>Geoff Malcolm</t>
  </si>
  <si>
    <t>Wallingford Sb Rifle Club</t>
  </si>
  <si>
    <t>John Hobson</t>
  </si>
  <si>
    <t>Shane Kingston</t>
  </si>
  <si>
    <t>Gary Trow</t>
  </si>
  <si>
    <t>Harry Emms</t>
  </si>
  <si>
    <t>Aaron Panchaud</t>
  </si>
  <si>
    <t>Gayle Reynolds</t>
  </si>
  <si>
    <t>Sian Dunlop</t>
  </si>
  <si>
    <t>Stephen Lange</t>
  </si>
  <si>
    <t>Dylan Hansen</t>
  </si>
  <si>
    <t>John Powell</t>
  </si>
  <si>
    <t>Georgia Blacklaws</t>
  </si>
  <si>
    <t>Trent Ashby</t>
  </si>
  <si>
    <t>Renee Hoggard</t>
  </si>
  <si>
    <t>Taine Sigvertsen</t>
  </si>
  <si>
    <t>Rich Holland</t>
  </si>
  <si>
    <t>William Kells</t>
  </si>
  <si>
    <t>Craig Ireland</t>
  </si>
  <si>
    <t>Sophie Douglas</t>
  </si>
  <si>
    <t>Grant Clausen</t>
  </si>
  <si>
    <t>Leeston Sb Rifle Club</t>
  </si>
  <si>
    <t>John McCartin</t>
  </si>
  <si>
    <t>Bob Tubb</t>
  </si>
  <si>
    <t>Bryan Tubb</t>
  </si>
  <si>
    <t>Conan Griffin</t>
  </si>
  <si>
    <t>Dunsandel Sb Rifle Club</t>
  </si>
  <si>
    <t>Karren Madden</t>
  </si>
  <si>
    <t>Geoff Allan</t>
  </si>
  <si>
    <t>Southbridge Sb Rifle Club</t>
  </si>
  <si>
    <t>Nigel Greenwood</t>
  </si>
  <si>
    <t>Kimberley Simmons</t>
  </si>
  <si>
    <t>Graeme Steans</t>
  </si>
  <si>
    <t>David Kewish</t>
  </si>
  <si>
    <t>Taylah Kewish</t>
  </si>
  <si>
    <t>James Steans</t>
  </si>
  <si>
    <t>Eddie Millichamp</t>
  </si>
  <si>
    <t>Leanne Jones</t>
  </si>
  <si>
    <t>William Halligan</t>
  </si>
  <si>
    <t>Ryan Cornelius</t>
  </si>
  <si>
    <t>Patrick Halligan</t>
  </si>
  <si>
    <t>Liam Stephens</t>
  </si>
  <si>
    <t>Rachael Steans</t>
  </si>
  <si>
    <t>Liam McNab</t>
  </si>
  <si>
    <t>Emily Tubb</t>
  </si>
  <si>
    <t>Charlie Barraclough</t>
  </si>
  <si>
    <t>Jesse Halligan</t>
  </si>
  <si>
    <t>Mitchell Soper</t>
  </si>
  <si>
    <t>Peter Neilson</t>
  </si>
  <si>
    <t>Pauatahanui Min Rifle Club</t>
  </si>
  <si>
    <t>Andrew Shakes</t>
  </si>
  <si>
    <t>Lower Hutt Sb Rifle Club</t>
  </si>
  <si>
    <t>Paul Vlaar</t>
  </si>
  <si>
    <t>Upper Hutt Sb Rifle Club</t>
  </si>
  <si>
    <t>David Rawson</t>
  </si>
  <si>
    <t>Ross Mason</t>
  </si>
  <si>
    <t>Wainuiomata Sb Rifle Club</t>
  </si>
  <si>
    <t>Life Member</t>
  </si>
  <si>
    <t>Kevin Small</t>
  </si>
  <si>
    <t>Henry Firmston</t>
  </si>
  <si>
    <t>John McGregor</t>
  </si>
  <si>
    <t>Duncan Carmichael</t>
  </si>
  <si>
    <t>Kevin Turner</t>
  </si>
  <si>
    <t>Shaun Clark</t>
  </si>
  <si>
    <t>Petone Central Sb Rifle Club</t>
  </si>
  <si>
    <t>Lindsay Arthur</t>
  </si>
  <si>
    <t>Chris Bates</t>
  </si>
  <si>
    <t>Jim Veale</t>
  </si>
  <si>
    <t>Jeanine Clark</t>
  </si>
  <si>
    <t>David Belworthy</t>
  </si>
  <si>
    <t>Con Abbott</t>
  </si>
  <si>
    <t>Ralph Small</t>
  </si>
  <si>
    <t>Daryl May</t>
  </si>
  <si>
    <t>Stuart Brown</t>
  </si>
  <si>
    <t>Emily Monks</t>
  </si>
  <si>
    <t>Vaughan Monks</t>
  </si>
  <si>
    <t>John Coughlin</t>
  </si>
  <si>
    <t>Rachael Gee</t>
  </si>
  <si>
    <t>Brittany Turner</t>
  </si>
  <si>
    <t>Andre Doyle</t>
  </si>
  <si>
    <t>Dave Braniff</t>
  </si>
  <si>
    <t>Shawn O'Grady</t>
  </si>
  <si>
    <t>Allan Rayner</t>
  </si>
  <si>
    <t>Angus Auty</t>
  </si>
  <si>
    <t>Noah Clark</t>
  </si>
  <si>
    <t>Colin Dilworth</t>
  </si>
  <si>
    <t>Bernie Kellett</t>
  </si>
  <si>
    <t>Neville Bolton</t>
  </si>
  <si>
    <t>Barry Carruth</t>
  </si>
  <si>
    <t>Mike Duthie</t>
  </si>
  <si>
    <t>Alex Christie</t>
  </si>
  <si>
    <t>Isaac Junc</t>
  </si>
  <si>
    <t>Finn Darrall</t>
  </si>
  <si>
    <t>Daniel Petzen</t>
  </si>
  <si>
    <t>Cory Coombes</t>
  </si>
  <si>
    <t>Paul Coombes</t>
  </si>
  <si>
    <t>Tristan Bain</t>
  </si>
  <si>
    <t>Benjie Kellett</t>
  </si>
  <si>
    <t>Jaki Du Preez</t>
  </si>
  <si>
    <t>Radu Junc</t>
  </si>
  <si>
    <t>Andy McGeorge</t>
  </si>
  <si>
    <t>Regan Powell</t>
  </si>
  <si>
    <t>Natasha Kenyon</t>
  </si>
  <si>
    <t>Daniel Christie</t>
  </si>
  <si>
    <t>Hugo Smith</t>
  </si>
  <si>
    <t>Mehdi "D" Dehghani Sanis</t>
  </si>
  <si>
    <t>Mehdi "G" Ghavami Nejad</t>
  </si>
  <si>
    <t>Murray Darrall</t>
  </si>
  <si>
    <t>Molly Keighley</t>
  </si>
  <si>
    <t>Justus Finney</t>
  </si>
  <si>
    <t>Avneet Bussan</t>
  </si>
  <si>
    <t>Jay Kenyon</t>
  </si>
  <si>
    <t>Jorja Turvey</t>
  </si>
  <si>
    <t>Sophie Moore</t>
  </si>
  <si>
    <t>Lachlan Moore</t>
  </si>
  <si>
    <t>Matt Smith</t>
  </si>
  <si>
    <t>Daniel Lowe</t>
  </si>
  <si>
    <t>Vesper Lipsham</t>
  </si>
  <si>
    <t>Nakul Hiros</t>
  </si>
  <si>
    <t>Jess Batt</t>
  </si>
  <si>
    <t>Emily Herbert</t>
  </si>
  <si>
    <t>Cliff Small</t>
  </si>
  <si>
    <t>Anooj James</t>
  </si>
  <si>
    <t>Jatin Braich</t>
  </si>
  <si>
    <t>Mouni Karthikeyan</t>
  </si>
  <si>
    <t>Kade Sarten</t>
  </si>
  <si>
    <t>Graham Barnes</t>
  </si>
  <si>
    <t>Auckland Sb Rifle Club</t>
  </si>
  <si>
    <t>Robert Dixon</t>
  </si>
  <si>
    <t>Howick Sb Rifle Club</t>
  </si>
  <si>
    <t>Stephen Petterson</t>
  </si>
  <si>
    <t>Howard Grazier</t>
  </si>
  <si>
    <t>Michael Hedley</t>
  </si>
  <si>
    <t>Chris Wadham</t>
  </si>
  <si>
    <t>James Cheeseman</t>
  </si>
  <si>
    <t>Marc Dumont de Chassart</t>
  </si>
  <si>
    <t>Matt Milligan</t>
  </si>
  <si>
    <t>James Gray</t>
  </si>
  <si>
    <t>Nathan Allison</t>
  </si>
  <si>
    <t>Selena Wright</t>
  </si>
  <si>
    <t>Jonathan Gill</t>
  </si>
  <si>
    <t>Erikah Hanly</t>
  </si>
  <si>
    <t>Rudi Myburgh</t>
  </si>
  <si>
    <t>Harry Newrick</t>
  </si>
  <si>
    <t>Emmily MacLean</t>
  </si>
  <si>
    <t>Gleniti Sb Rifle Club</t>
  </si>
  <si>
    <t>Jennifer Gill</t>
  </si>
  <si>
    <t>Leon van den Berg</t>
  </si>
  <si>
    <t>Thomas van den Berg</t>
  </si>
  <si>
    <t>Wendy Bramer</t>
  </si>
  <si>
    <t>George Bramer</t>
  </si>
  <si>
    <t>Kelvin Smillie</t>
  </si>
  <si>
    <t>Jason Wakeling</t>
  </si>
  <si>
    <t>John Davidoff</t>
  </si>
  <si>
    <t>Megan Mayer</t>
  </si>
  <si>
    <t>Shane Borrell</t>
  </si>
  <si>
    <t>Georgia Wang</t>
  </si>
  <si>
    <t>Charlotte Dixon</t>
  </si>
  <si>
    <t>Lexi Du Machiavelli</t>
  </si>
  <si>
    <t>John Bramer</t>
  </si>
  <si>
    <t>Gary Carlin</t>
  </si>
  <si>
    <t>R.R.&amp;.G. Sb Rifle Club</t>
  </si>
  <si>
    <t>Don Hamilton</t>
  </si>
  <si>
    <t>Target Shooting Marton</t>
  </si>
  <si>
    <t>Warren Turner</t>
  </si>
  <si>
    <t>Rongotea Sb Rifle Club</t>
  </si>
  <si>
    <t>Max Kinsey</t>
  </si>
  <si>
    <t>Bulls Sb Rifle Club</t>
  </si>
  <si>
    <t>Kevin Rushton</t>
  </si>
  <si>
    <t>Jeanette Kinsey</t>
  </si>
  <si>
    <t>Anne-Marie Shaw</t>
  </si>
  <si>
    <t>Martin Hunt</t>
  </si>
  <si>
    <t>Ross Lomas</t>
  </si>
  <si>
    <t>David Green</t>
  </si>
  <si>
    <t>Bruce Marchant</t>
  </si>
  <si>
    <t>Kelvin Burt</t>
  </si>
  <si>
    <t>Diane Burt</t>
  </si>
  <si>
    <t>Dave Gledhill</t>
  </si>
  <si>
    <t>Dave Matthews</t>
  </si>
  <si>
    <t>Colyton &amp; Districts Sb Rifle Club</t>
  </si>
  <si>
    <t>Robbie Hills</t>
  </si>
  <si>
    <t>Sid Martin</t>
  </si>
  <si>
    <t>Mark Collis</t>
  </si>
  <si>
    <t>Barry Scott</t>
  </si>
  <si>
    <t>Colin MacMillan</t>
  </si>
  <si>
    <t>John Mills</t>
  </si>
  <si>
    <t>Janet Hunt</t>
  </si>
  <si>
    <t>Fiona Mills</t>
  </si>
  <si>
    <t>Tony MacMillan</t>
  </si>
  <si>
    <t>Lachie McNair</t>
  </si>
  <si>
    <t>Grant Roberts</t>
  </si>
  <si>
    <t>Patch Nelson</t>
  </si>
  <si>
    <t>Courtney Durham</t>
  </si>
  <si>
    <t>Jackie Lindsay</t>
  </si>
  <si>
    <t>Colin Harper</t>
  </si>
  <si>
    <t>Josh Love</t>
  </si>
  <si>
    <t>Brent Read</t>
  </si>
  <si>
    <t>Amy Hatcher</t>
  </si>
  <si>
    <t>Paul Summers</t>
  </si>
  <si>
    <t>Dave Edmonds</t>
  </si>
  <si>
    <t>Christian Hayes</t>
  </si>
  <si>
    <t>Joshua Hayes</t>
  </si>
  <si>
    <t>Jim Dann</t>
  </si>
  <si>
    <t>Alicia Squire</t>
  </si>
  <si>
    <t>Kerry Williams</t>
  </si>
  <si>
    <t>Bob Crawford</t>
  </si>
  <si>
    <t>Kim Sharpe</t>
  </si>
  <si>
    <t>Peter Sharpe</t>
  </si>
  <si>
    <t>Chris Veale</t>
  </si>
  <si>
    <t>Andrew Henderson</t>
  </si>
  <si>
    <t>Sean Prins</t>
  </si>
  <si>
    <t>Mifu Prins</t>
  </si>
  <si>
    <t>Mike Maniapoto</t>
  </si>
  <si>
    <t>Alex Stephens</t>
  </si>
  <si>
    <t>Gracie Williams</t>
  </si>
  <si>
    <t>Alex Sharpe</t>
  </si>
  <si>
    <t>Olivia Petterson</t>
  </si>
  <si>
    <t>Caleb Christian</t>
  </si>
  <si>
    <t>Lintang Salsabella</t>
  </si>
  <si>
    <t>Casey Bowater</t>
  </si>
  <si>
    <t>Bruce McKay</t>
  </si>
  <si>
    <t>Eve Hill</t>
  </si>
  <si>
    <t>Pari Rao</t>
  </si>
  <si>
    <t>Maddi Coenders</t>
  </si>
  <si>
    <t>Hunter Rout</t>
  </si>
  <si>
    <t>Andrew Rout</t>
  </si>
  <si>
    <t>Sophia Daly</t>
  </si>
  <si>
    <t>Prins Milu</t>
  </si>
  <si>
    <t>Daly Oliver</t>
  </si>
  <si>
    <t>Daly Elton</t>
  </si>
  <si>
    <t>Callum Tatton</t>
  </si>
  <si>
    <t>Toby Cressey</t>
  </si>
  <si>
    <t>Mark Coory</t>
  </si>
  <si>
    <t>Peter Weir</t>
  </si>
  <si>
    <t>Ru Buckland</t>
  </si>
  <si>
    <t>Aimee Blackwell</t>
  </si>
  <si>
    <t>Jayden Cruse</t>
  </si>
  <si>
    <t>Hunter Boustridge</t>
  </si>
  <si>
    <t>George Williams</t>
  </si>
  <si>
    <t>Stephen Muschamp</t>
  </si>
  <si>
    <t>Thomas Stannard</t>
  </si>
  <si>
    <t>Savann Keo</t>
  </si>
  <si>
    <t>Eva Polglase</t>
  </si>
  <si>
    <t>Aravind Ramkumar</t>
  </si>
  <si>
    <t>Jamie Bishop</t>
  </si>
  <si>
    <t>Ben Bishop</t>
  </si>
  <si>
    <t>Hayden Bishop</t>
  </si>
  <si>
    <t>Declan Edwards</t>
  </si>
  <si>
    <t>Maikaraa Cassidy</t>
  </si>
  <si>
    <t>Craig Bishop</t>
  </si>
  <si>
    <t>Flynn Venter</t>
  </si>
  <si>
    <t>Krystal Thawley</t>
  </si>
  <si>
    <t>Tasman Miniature Rifle Club</t>
  </si>
  <si>
    <t>Lyn Baigent</t>
  </si>
  <si>
    <t>Target Shooting Wakefield</t>
  </si>
  <si>
    <t>Barry Green</t>
  </si>
  <si>
    <t>Pete Walker</t>
  </si>
  <si>
    <t>Bruce Ward</t>
  </si>
  <si>
    <t>Wood Target Rifle Club</t>
  </si>
  <si>
    <t>Ian Hutchings</t>
  </si>
  <si>
    <t>Ross Paterson</t>
  </si>
  <si>
    <t>Holly Gibbons</t>
  </si>
  <si>
    <t>Cameron Gibbons</t>
  </si>
  <si>
    <t>Shannon Gourley</t>
  </si>
  <si>
    <t>Tim Gladstone</t>
  </si>
  <si>
    <t>Sheryl Guyton</t>
  </si>
  <si>
    <t>Mitchell Moratti</t>
  </si>
  <si>
    <t>Eiji Toyokawa</t>
  </si>
  <si>
    <t>Nelson Defence Sb Rifle Club</t>
  </si>
  <si>
    <t>Kristina Hornell</t>
  </si>
  <si>
    <t>Target Shooting Richmond</t>
  </si>
  <si>
    <t>Mike Biggs</t>
  </si>
  <si>
    <t>Tania Slinn</t>
  </si>
  <si>
    <t>Grant Pahl</t>
  </si>
  <si>
    <t>Peter Slinn</t>
  </si>
  <si>
    <t>Barry Fickling</t>
  </si>
  <si>
    <t>David Baigent</t>
  </si>
  <si>
    <t>Ian Inwood</t>
  </si>
  <si>
    <t>Darcey Bovey</t>
  </si>
  <si>
    <t>Gary Win</t>
  </si>
  <si>
    <t>Paul Holland</t>
  </si>
  <si>
    <t>Faron Holland</t>
  </si>
  <si>
    <t>Gary Pearson</t>
  </si>
  <si>
    <t>Katherine Butt</t>
  </si>
  <si>
    <t>Rick Black</t>
  </si>
  <si>
    <t>Heather Adams</t>
  </si>
  <si>
    <t>John Mace</t>
  </si>
  <si>
    <t>Tim Greenhough</t>
  </si>
  <si>
    <t>John Greenhough</t>
  </si>
  <si>
    <t>Karl Newton</t>
  </si>
  <si>
    <t>Troy Newton</t>
  </si>
  <si>
    <t>Kim Mundy</t>
  </si>
  <si>
    <t>Rachel McLaren</t>
  </si>
  <si>
    <t>Wayne Glover</t>
  </si>
  <si>
    <t>Alan Gibbs</t>
  </si>
  <si>
    <t>Emily Smolenski</t>
  </si>
  <si>
    <t>Bradley Gale</t>
  </si>
  <si>
    <t>Cara Pearson</t>
  </si>
  <si>
    <t>Liana Peychers</t>
  </si>
  <si>
    <t>Jan Newton</t>
  </si>
  <si>
    <t>Meyah Greenhough</t>
  </si>
  <si>
    <t>Albert Oberholzer</t>
  </si>
  <si>
    <t>Logan Dunn</t>
  </si>
  <si>
    <t>Kristen Reeve</t>
  </si>
  <si>
    <t>Samantha Reeve</t>
  </si>
  <si>
    <t>Rowan Hayes</t>
  </si>
  <si>
    <t>Zahli Greenhough</t>
  </si>
  <si>
    <t>Zoey Oberholzer</t>
  </si>
  <si>
    <t>Don Anson</t>
  </si>
  <si>
    <t>Kristine Milne</t>
  </si>
  <si>
    <t>Laine Thompson</t>
  </si>
  <si>
    <t>Elliot Percy</t>
  </si>
  <si>
    <t>Kent Furness</t>
  </si>
  <si>
    <t>Jonas Schug</t>
  </si>
  <si>
    <t>Ella Brereton</t>
  </si>
  <si>
    <t>Michael Wadsworth</t>
  </si>
  <si>
    <t>Alex Todd</t>
  </si>
  <si>
    <t>Nikita Wadsworth</t>
  </si>
  <si>
    <t>Olivia Meade</t>
  </si>
  <si>
    <t>Alan Heatherbell</t>
  </si>
  <si>
    <t>Michael Michau</t>
  </si>
  <si>
    <t>Lily Biggs</t>
  </si>
  <si>
    <t>Joshua Wadsworth</t>
  </si>
  <si>
    <t>Tyde Maihi</t>
  </si>
  <si>
    <t>Emilie Hunter</t>
  </si>
  <si>
    <t>Garth Wright</t>
  </si>
  <si>
    <t>Ashburton Sb Rifle Club</t>
  </si>
  <si>
    <t>Peter Wisheart</t>
  </si>
  <si>
    <t>Amberley Sb Rifle Club</t>
  </si>
  <si>
    <t>Keith Brown</t>
  </si>
  <si>
    <t>Brian Lunn</t>
  </si>
  <si>
    <t>Rangiora Min Rifle Club</t>
  </si>
  <si>
    <t>Steven Ironmonger</t>
  </si>
  <si>
    <t>Martin Black</t>
  </si>
  <si>
    <t>Dave Millichamp</t>
  </si>
  <si>
    <t>Mt Somers Min  Rifle Club</t>
  </si>
  <si>
    <t>Stephen Millichamp</t>
  </si>
  <si>
    <t>Wayne Tubb</t>
  </si>
  <si>
    <t>Andrew Oram</t>
  </si>
  <si>
    <t>Sam Vincent</t>
  </si>
  <si>
    <t>Phillippa Fleming</t>
  </si>
  <si>
    <t>Mayfield Min Rifle Club</t>
  </si>
  <si>
    <t>Martin Fleming</t>
  </si>
  <si>
    <t>Chris Kershaw</t>
  </si>
  <si>
    <t>Karl Ridgen</t>
  </si>
  <si>
    <t>Hororata SB Rifle Club</t>
  </si>
  <si>
    <t>Sam Kershaw</t>
  </si>
  <si>
    <t>Ian Frazer</t>
  </si>
  <si>
    <t>Brent Frame</t>
  </si>
  <si>
    <t>Andrew Donaldson</t>
  </si>
  <si>
    <t>Samantha Riddle</t>
  </si>
  <si>
    <t>Greg Menzies</t>
  </si>
  <si>
    <t>John Fleming</t>
  </si>
  <si>
    <t>John Snowden</t>
  </si>
  <si>
    <t>Carl Nordqvist</t>
  </si>
  <si>
    <t>Ross McQueen</t>
  </si>
  <si>
    <t>Alister Brosnan</t>
  </si>
  <si>
    <t>Robert Dalzell</t>
  </si>
  <si>
    <t>Samantha Plows</t>
  </si>
  <si>
    <t>Paige Brown</t>
  </si>
  <si>
    <t>Barry Brown</t>
  </si>
  <si>
    <t>Kelvin Clark</t>
  </si>
  <si>
    <t>Allan Mitchell</t>
  </si>
  <si>
    <t>Piper Benbow</t>
  </si>
  <si>
    <t>Darfield Smallbore Rifle Club</t>
  </si>
  <si>
    <t>Regan Dalley</t>
  </si>
  <si>
    <t>Oliver Machill</t>
  </si>
  <si>
    <t>John Wilson</t>
  </si>
  <si>
    <t>James Storey</t>
  </si>
  <si>
    <t>Nick Oakley</t>
  </si>
  <si>
    <t>Leo Wildey</t>
  </si>
  <si>
    <t>Barry Lunn</t>
  </si>
  <si>
    <t>John Coe</t>
  </si>
  <si>
    <t>David Lewis</t>
  </si>
  <si>
    <t>Jess Lill</t>
  </si>
  <si>
    <t>Oliver Mitchell</t>
  </si>
  <si>
    <t>David Barnhill</t>
  </si>
  <si>
    <t>Bree Greer</t>
  </si>
  <si>
    <t>Tim Greer</t>
  </si>
  <si>
    <t>Abby Calder</t>
  </si>
  <si>
    <t>Stephen Crummett</t>
  </si>
  <si>
    <t>Kevin Fews</t>
  </si>
  <si>
    <t>Liam Barnhill</t>
  </si>
  <si>
    <t>Julian Evans</t>
  </si>
  <si>
    <t>Jayden Hugh</t>
  </si>
  <si>
    <t>Blake Woolley</t>
  </si>
  <si>
    <t>Lachlan Storey</t>
  </si>
  <si>
    <t>Charles Ellis</t>
  </si>
  <si>
    <t>Michael Oakley</t>
  </si>
  <si>
    <t>Georgyna Orchard</t>
  </si>
  <si>
    <t>Antoon Verstraten</t>
  </si>
  <si>
    <t>Kimberlea Orchard</t>
  </si>
  <si>
    <t>Seth Wright</t>
  </si>
  <si>
    <t>Quynn Geddes</t>
  </si>
  <si>
    <t>Murray Steele</t>
  </si>
  <si>
    <t>Warrick Lill</t>
  </si>
  <si>
    <t>Monique McKenzie-Brown</t>
  </si>
  <si>
    <t>Erica Lewis</t>
  </si>
  <si>
    <t>Jack Cleaver</t>
  </si>
  <si>
    <t>Walter Maginness</t>
  </si>
  <si>
    <t>BR</t>
  </si>
  <si>
    <t>Archie Maginness</t>
  </si>
  <si>
    <t>Georgia Ingold</t>
  </si>
  <si>
    <t>Taylah Geddes</t>
  </si>
  <si>
    <t>Oliver Kelly</t>
  </si>
  <si>
    <t>Zoey Revely</t>
  </si>
  <si>
    <t>Chloe Lovett</t>
  </si>
  <si>
    <t>Darrell Gentle</t>
  </si>
  <si>
    <t>Gore Smallbore  Rifle Club</t>
  </si>
  <si>
    <t>Ken Chittock</t>
  </si>
  <si>
    <t>John Cunningham</t>
  </si>
  <si>
    <t>Mary Goodwin</t>
  </si>
  <si>
    <t>Wyndham  Sb Rifle Club</t>
  </si>
  <si>
    <t>Nicola McKay</t>
  </si>
  <si>
    <t>Ron Hunter</t>
  </si>
  <si>
    <t>Bob Dunstan</t>
  </si>
  <si>
    <t>Katrina Quigley</t>
  </si>
  <si>
    <t>Hawarden-Waikari Min Rifle Club</t>
  </si>
  <si>
    <t>Mark Rule</t>
  </si>
  <si>
    <t>Earnie Herman</t>
  </si>
  <si>
    <t>Collegiate Sb Rifle Club</t>
  </si>
  <si>
    <t>Kenneth Johnston</t>
  </si>
  <si>
    <t>Invercargill Smallbore Rifle Club</t>
  </si>
  <si>
    <t>Carolyn McCabe</t>
  </si>
  <si>
    <t>John McCabe</t>
  </si>
  <si>
    <t>Allan Sinclair</t>
  </si>
  <si>
    <t>Nightcaps Min Sb Rifle Club</t>
  </si>
  <si>
    <t>Ben Neumann</t>
  </si>
  <si>
    <t>Mossburn Sb Rifle Club</t>
  </si>
  <si>
    <t>John Shepherd</t>
  </si>
  <si>
    <t>Rob Dunstan</t>
  </si>
  <si>
    <t>Steven Withington</t>
  </si>
  <si>
    <t>John MacKenzie</t>
  </si>
  <si>
    <t>Rachelle Voigt</t>
  </si>
  <si>
    <t>Lindsay Withington</t>
  </si>
  <si>
    <t>Aimee Withington</t>
  </si>
  <si>
    <t>Peter McLeish</t>
  </si>
  <si>
    <t>Oreti  Plains Sb Rifle Club</t>
  </si>
  <si>
    <t>Sandy Simmons</t>
  </si>
  <si>
    <t>Richard Lawson</t>
  </si>
  <si>
    <t>Quinton Erskine</t>
  </si>
  <si>
    <t>Waiau Sb Rifle Club</t>
  </si>
  <si>
    <t>Graham Hunter</t>
  </si>
  <si>
    <t>Patrick Colligan</t>
  </si>
  <si>
    <t>Euan Kennedy</t>
  </si>
  <si>
    <t>Martin Quigley</t>
  </si>
  <si>
    <t>Alister Campbell</t>
  </si>
  <si>
    <t>Aaron Herman</t>
  </si>
  <si>
    <t>Damian Daly</t>
  </si>
  <si>
    <t>Grant Russell</t>
  </si>
  <si>
    <t>Darryn Quigley</t>
  </si>
  <si>
    <t>Bruce Horwood</t>
  </si>
  <si>
    <t>Sheldon Bagrie-Howley</t>
  </si>
  <si>
    <t>Liam Graham</t>
  </si>
  <si>
    <t>Kayla Irvine</t>
  </si>
  <si>
    <t>Flynn McGearty</t>
  </si>
  <si>
    <t>Flyn Russell</t>
  </si>
  <si>
    <t>Troy Watson</t>
  </si>
  <si>
    <t>Tegan Kennedy</t>
  </si>
  <si>
    <t>Russel Graham</t>
  </si>
  <si>
    <t>Josh Hunter</t>
  </si>
  <si>
    <t>Dexter Mead</t>
  </si>
  <si>
    <t>Brent McGearty</t>
  </si>
  <si>
    <t>William Peddie</t>
  </si>
  <si>
    <t>Liz Johansen</t>
  </si>
  <si>
    <t>Piper McGearty</t>
  </si>
  <si>
    <t>Emily Irvine</t>
  </si>
  <si>
    <t>Amelie Forester</t>
  </si>
  <si>
    <t>Blake Cooper</t>
  </si>
  <si>
    <t>Jessica Scobie</t>
  </si>
  <si>
    <t>Lachlan Duston</t>
  </si>
  <si>
    <t>Holly Duston</t>
  </si>
  <si>
    <t>Jacob Pirie</t>
  </si>
  <si>
    <t>Cody Molloy</t>
  </si>
  <si>
    <t>Nicholas Erskine</t>
  </si>
  <si>
    <t>Tate Nicolson</t>
  </si>
  <si>
    <t>Quentin Legg</t>
  </si>
  <si>
    <t>Ollie Harkness</t>
  </si>
  <si>
    <t>Zayne Waitiri</t>
  </si>
  <si>
    <t>Couper Moody</t>
  </si>
  <si>
    <t>Daniel Moody</t>
  </si>
  <si>
    <t>Addy Forrester</t>
  </si>
  <si>
    <t>Kate Gentle</t>
  </si>
  <si>
    <t>Kayden Richardson</t>
  </si>
  <si>
    <t>Sam Joseph</t>
  </si>
  <si>
    <t>Ngareta Martin</t>
  </si>
  <si>
    <t>Steffan Cook</t>
  </si>
  <si>
    <t>Logan Cook</t>
  </si>
  <si>
    <t>Zander Kleinhans</t>
  </si>
  <si>
    <t>Cooper McDowall</t>
  </si>
  <si>
    <t>Steven McDowall</t>
  </si>
  <si>
    <t>Tori Vande Sandt</t>
  </si>
  <si>
    <t>Guy Johnstone</t>
  </si>
  <si>
    <t>Jack Johnstone</t>
  </si>
  <si>
    <t>Flynn Harland</t>
  </si>
  <si>
    <t>Jane Tagomoa</t>
  </si>
  <si>
    <t>Jemma Buchanan</t>
  </si>
  <si>
    <t>Hunter Rhodes</t>
  </si>
  <si>
    <t>Hamish Pankhurst</t>
  </si>
  <si>
    <t>Eamon Joyce</t>
  </si>
  <si>
    <t>Liam Johnston</t>
  </si>
  <si>
    <t>Drake Hamlin</t>
  </si>
  <si>
    <t>Oliver Deans</t>
  </si>
  <si>
    <t>Walter Jordan</t>
  </si>
  <si>
    <t>Angela Howley</t>
  </si>
  <si>
    <t>Maddox Whitaker</t>
  </si>
  <si>
    <t>Alyssa McGearty</t>
  </si>
  <si>
    <t>Cole Fisher</t>
  </si>
  <si>
    <t>Max Heaps</t>
  </si>
  <si>
    <t>Jackson Hutton</t>
  </si>
  <si>
    <t>Joseph Crengle</t>
  </si>
  <si>
    <t>Bailey McMurdo</t>
  </si>
  <si>
    <t>Hunter Pyper??</t>
  </si>
  <si>
    <t>Bryn Timothy</t>
  </si>
  <si>
    <t>Rebecca Jamieson</t>
  </si>
  <si>
    <t>Declan Buchanan</t>
  </si>
  <si>
    <t>Tomas Clarke</t>
  </si>
  <si>
    <t>David Dick</t>
  </si>
  <si>
    <t>Services Sb Rifle Club</t>
  </si>
  <si>
    <t>Chris Burgess</t>
  </si>
  <si>
    <t>Richard Evans</t>
  </si>
  <si>
    <t>Blenheim Sb Rifle Club</t>
  </si>
  <si>
    <t>Martin Rowe</t>
  </si>
  <si>
    <t>Phillip Robinson</t>
  </si>
  <si>
    <t>Clinton Whyte</t>
  </si>
  <si>
    <t>Gemma Rae</t>
  </si>
  <si>
    <t>Riverside Target Rifle Club</t>
  </si>
  <si>
    <t>Regan Cowe</t>
  </si>
  <si>
    <t>Steve Neal</t>
  </si>
  <si>
    <t>Malcolm Dodson</t>
  </si>
  <si>
    <t>Rex Schroder</t>
  </si>
  <si>
    <t>Glenn Harris</t>
  </si>
  <si>
    <t>Val Wadsworth</t>
  </si>
  <si>
    <t>Eddie Love</t>
  </si>
  <si>
    <t>Jon Phillipps</t>
  </si>
  <si>
    <t>Jacob Morriss</t>
  </si>
  <si>
    <t>Julian Morriss</t>
  </si>
  <si>
    <t>Amelia Rowe</t>
  </si>
  <si>
    <t>Jason Gregory</t>
  </si>
  <si>
    <t>Josh Gregory</t>
  </si>
  <si>
    <t>Troy Frost</t>
  </si>
  <si>
    <t>Bill Stevenson</t>
  </si>
  <si>
    <t>Jason Henry</t>
  </si>
  <si>
    <t>Simon Senior</t>
  </si>
  <si>
    <t>Richard Sampey</t>
  </si>
  <si>
    <t>Rachel Hackett</t>
  </si>
  <si>
    <t>Peter Webster</t>
  </si>
  <si>
    <t>Reuben Henry</t>
  </si>
  <si>
    <t>Chris Barnard</t>
  </si>
  <si>
    <t>Riley Morriss</t>
  </si>
  <si>
    <t>Murray Frost</t>
  </si>
  <si>
    <t>Helen Freiman</t>
  </si>
  <si>
    <t>Josh Abrahams</t>
  </si>
  <si>
    <t>Willem Rowe</t>
  </si>
  <si>
    <t>Isabella Adams</t>
  </si>
  <si>
    <t>Dylan Mathieson</t>
  </si>
  <si>
    <t>Chloe Hackett</t>
  </si>
  <si>
    <t>Kevin Barnard</t>
  </si>
  <si>
    <t>Jamie MacKenzie</t>
  </si>
  <si>
    <t>Michelle Fox</t>
  </si>
  <si>
    <t>Trevor Thomson</t>
  </si>
  <si>
    <t>Samantha Neal</t>
  </si>
  <si>
    <t>Simon Wyatt</t>
  </si>
  <si>
    <t>Josh Wyatt</t>
  </si>
  <si>
    <t>Sam Anderson</t>
  </si>
  <si>
    <t>Hugo Foote</t>
  </si>
  <si>
    <t>Gemma Bishell-Fox</t>
  </si>
  <si>
    <t>Samuel Hole</t>
  </si>
  <si>
    <t>Kerryn Rowe</t>
  </si>
  <si>
    <t>Lauren Barnsley</t>
  </si>
  <si>
    <t>Mandy Mathieson</t>
  </si>
  <si>
    <t>Courtney Mathieson</t>
  </si>
  <si>
    <t>Oscar Webb</t>
  </si>
  <si>
    <t>Mika Boniface</t>
  </si>
  <si>
    <t>Jason Cameron</t>
  </si>
  <si>
    <t>Target Shooting Hawera Inc</t>
  </si>
  <si>
    <t>Samuel Gooding</t>
  </si>
  <si>
    <t>Jacob Maddren</t>
  </si>
  <si>
    <t>Rob Hine</t>
  </si>
  <si>
    <t>Inglewood Sb Rifle Club</t>
  </si>
  <si>
    <t>Trevor Jupp</t>
  </si>
  <si>
    <t>Ian Hayton</t>
  </si>
  <si>
    <t>Hayden Andreoli</t>
  </si>
  <si>
    <t>Craig Cleland</t>
  </si>
  <si>
    <t>Bruce Cameron</t>
  </si>
  <si>
    <t>Billy Moratti</t>
  </si>
  <si>
    <t>Craig Knowles</t>
  </si>
  <si>
    <t>Graham Moratti</t>
  </si>
  <si>
    <t>Clare Bramley</t>
  </si>
  <si>
    <t>Eltham Sb Rifle Club</t>
  </si>
  <si>
    <t>Bob Bramley</t>
  </si>
  <si>
    <t>Simon Barkley</t>
  </si>
  <si>
    <t>David Fake</t>
  </si>
  <si>
    <t>Oaonui Sb Rifle Club</t>
  </si>
  <si>
    <t>Garry Rowlands</t>
  </si>
  <si>
    <t>Lou Donnelly</t>
  </si>
  <si>
    <t>Dylan Robinson</t>
  </si>
  <si>
    <t>Chloe Ingram</t>
  </si>
  <si>
    <t>Dean Arthur</t>
  </si>
  <si>
    <t>Dante Arthur</t>
  </si>
  <si>
    <t>Kelvin Titter</t>
  </si>
  <si>
    <t>Richard Ousey</t>
  </si>
  <si>
    <t>Matthew O'Rorke</t>
  </si>
  <si>
    <t>Joe Kuriger</t>
  </si>
  <si>
    <t>Bernadette Plaw</t>
  </si>
  <si>
    <t>Amy Honeyfield</t>
  </si>
  <si>
    <t>Charlote Wood</t>
  </si>
  <si>
    <t>Tristen Kuriger</t>
  </si>
  <si>
    <t>Rochelle Kuriger</t>
  </si>
  <si>
    <t>Carmen Walker</t>
  </si>
  <si>
    <t>Paul Bewick</t>
  </si>
  <si>
    <t>Rob Bishop</t>
  </si>
  <si>
    <t>Fiona Bishop</t>
  </si>
  <si>
    <t>Robbie Croot</t>
  </si>
  <si>
    <t>Briar Croot</t>
  </si>
  <si>
    <t>Charlotte Dettling</t>
  </si>
  <si>
    <t>Roger Dettling</t>
  </si>
  <si>
    <t>Sam Dettling</t>
  </si>
  <si>
    <t>Cassidy Hancock</t>
  </si>
  <si>
    <t>Chris Sherwood</t>
  </si>
  <si>
    <t>Waitakere Sb Rifle Club</t>
  </si>
  <si>
    <t>Mark Clapson</t>
  </si>
  <si>
    <t>William Pratt</t>
  </si>
  <si>
    <t>Steve O'Donnell</t>
  </si>
  <si>
    <t>Bruce Millard</t>
  </si>
  <si>
    <t>Ian Maddaford</t>
  </si>
  <si>
    <t>Ken Snowden</t>
  </si>
  <si>
    <t>John Dyer</t>
  </si>
  <si>
    <t>Lee Houghton</t>
  </si>
  <si>
    <t>Lawrence Moodie</t>
  </si>
  <si>
    <t>Johan Saayman</t>
  </si>
  <si>
    <t>Leon Jansen van Rensburg</t>
  </si>
  <si>
    <t>Matthew Young</t>
  </si>
  <si>
    <t>Daryl Irvine</t>
  </si>
  <si>
    <t>Louis Irvine</t>
  </si>
  <si>
    <t>Michelle Liddle</t>
  </si>
  <si>
    <t>Tom Atkins</t>
  </si>
  <si>
    <t>Danny Chen</t>
  </si>
  <si>
    <t>Brett Rennie</t>
  </si>
  <si>
    <t>Riely Pointon</t>
  </si>
  <si>
    <t>Johan Du Toit</t>
  </si>
  <si>
    <t>Peter Roux</t>
  </si>
  <si>
    <t>Ava Harris</t>
  </si>
  <si>
    <t>Joshua Grant</t>
  </si>
  <si>
    <t>Luna Yoon</t>
  </si>
  <si>
    <t>Sharon Tourle</t>
  </si>
  <si>
    <t>Phoenix Target Shooting Club Inc</t>
  </si>
  <si>
    <t>Jason Robinson</t>
  </si>
  <si>
    <t>Coronation Target Shooting Club</t>
  </si>
  <si>
    <t>Bruce Gray</t>
  </si>
  <si>
    <t>TJ Stewart</t>
  </si>
  <si>
    <t>Shirley Herridge</t>
  </si>
  <si>
    <t>Gordon Wright</t>
  </si>
  <si>
    <t>Nic Stewart</t>
  </si>
  <si>
    <t>Sarah Clifford</t>
  </si>
  <si>
    <t>Sandy Bennett</t>
  </si>
  <si>
    <t>Kevin Hooper</t>
  </si>
  <si>
    <t>Nina McKenzie</t>
  </si>
  <si>
    <t>Steve McArthur</t>
  </si>
  <si>
    <t>Bryan Hunter</t>
  </si>
  <si>
    <t>Bill Rankin</t>
  </si>
  <si>
    <t>Andrew McKenzie</t>
  </si>
  <si>
    <t>Colin Taylor</t>
  </si>
  <si>
    <t>Gene Moore</t>
  </si>
  <si>
    <t>Madi Tourle</t>
  </si>
  <si>
    <t>Phoebe McKenzie</t>
  </si>
  <si>
    <t>Eliza McKenzie</t>
  </si>
  <si>
    <t>Taylor Doyle</t>
  </si>
  <si>
    <t>Luke Rhodes</t>
  </si>
  <si>
    <t>Sophia Clifford</t>
  </si>
  <si>
    <t>Nate Woods</t>
  </si>
  <si>
    <t>Hal Twiname</t>
  </si>
  <si>
    <t>Nicky Ellem</t>
  </si>
  <si>
    <t>Katelyn Wilson</t>
  </si>
  <si>
    <t>Mandy Woods</t>
  </si>
  <si>
    <t>Ollie Burnip</t>
  </si>
  <si>
    <t>Gus Watt</t>
  </si>
  <si>
    <t>Nathan Williams</t>
  </si>
  <si>
    <t>Rosalyn Rhodes</t>
  </si>
  <si>
    <t>Hugh Allison</t>
  </si>
  <si>
    <t>Cambridge Target Shooting</t>
  </si>
  <si>
    <t>Ivor Brettell</t>
  </si>
  <si>
    <t>Target Shooting Rotorua</t>
  </si>
  <si>
    <t>Craig Russell</t>
  </si>
  <si>
    <t>Te Puke Sb Rifle Club</t>
  </si>
  <si>
    <t>Ellis Flay</t>
  </si>
  <si>
    <t>Tauranga Target Rifle Club</t>
  </si>
  <si>
    <t>Malcolm Duthie</t>
  </si>
  <si>
    <t>Mark Lane</t>
  </si>
  <si>
    <t>Neil Harris</t>
  </si>
  <si>
    <t>Roy Herbison</t>
  </si>
  <si>
    <t>Dave Miller</t>
  </si>
  <si>
    <t>Te Awamutu Sb Rifle Club</t>
  </si>
  <si>
    <t>Glen Brownlee</t>
  </si>
  <si>
    <t>Rory McLeod</t>
  </si>
  <si>
    <t>Gavin Riddle</t>
  </si>
  <si>
    <t>Graeme Luxford</t>
  </si>
  <si>
    <t>Keegan Oxenham</t>
  </si>
  <si>
    <t>Hendrik Griessel</t>
  </si>
  <si>
    <t>Allison Archer</t>
  </si>
  <si>
    <t>Elizabeth McLeod</t>
  </si>
  <si>
    <t>Owen Bennett</t>
  </si>
  <si>
    <t>Ann Harris</t>
  </si>
  <si>
    <t>Ian Stirling</t>
  </si>
  <si>
    <t>Abby Pierce</t>
  </si>
  <si>
    <t>Trevor Smith</t>
  </si>
  <si>
    <t>Brad Pierce</t>
  </si>
  <si>
    <t>Paul White</t>
  </si>
  <si>
    <t>Warren Woodman</t>
  </si>
  <si>
    <t>Dustin Price</t>
  </si>
  <si>
    <t>Darryl Munns</t>
  </si>
  <si>
    <t>Alan Dickson</t>
  </si>
  <si>
    <t>Steven Buck</t>
  </si>
  <si>
    <t>David Thompson</t>
  </si>
  <si>
    <t>Frances Wilde</t>
  </si>
  <si>
    <t>Malvern</t>
  </si>
  <si>
    <t>Darrell Klanlee</t>
  </si>
  <si>
    <t>Rory King</t>
  </si>
  <si>
    <t>Jason King</t>
  </si>
  <si>
    <t>Sara Penny</t>
  </si>
  <si>
    <t>Leanne Wood</t>
  </si>
  <si>
    <t>Will Hjorth</t>
  </si>
  <si>
    <t>Merv Josephs</t>
  </si>
  <si>
    <t>Darren Wood</t>
  </si>
  <si>
    <t>Elena Wood</t>
  </si>
  <si>
    <t>Zach Wood</t>
  </si>
  <si>
    <t>Annabel Goodrich</t>
  </si>
  <si>
    <t>Zach Wylie</t>
  </si>
  <si>
    <t>Toni Mills</t>
  </si>
  <si>
    <t>Jim Goodrich</t>
  </si>
  <si>
    <t>Jade Collier</t>
  </si>
  <si>
    <t>Aman Khajuria</t>
  </si>
  <si>
    <t>Rhonda Bau</t>
  </si>
  <si>
    <t>Sean Horgan</t>
  </si>
  <si>
    <t>Caleb Williams</t>
  </si>
  <si>
    <t>Ethan Horgan</t>
  </si>
  <si>
    <t>Callum Bryans</t>
  </si>
  <si>
    <t>Cameron de Jong</t>
  </si>
  <si>
    <t>Chelsea Bau</t>
  </si>
  <si>
    <t>Bhagyashree Katke</t>
  </si>
  <si>
    <t>Samuel Richardson</t>
  </si>
  <si>
    <t>Andrew Fairweather</t>
  </si>
  <si>
    <t>Liv Pratt</t>
  </si>
  <si>
    <t>Benjamin Durham</t>
  </si>
  <si>
    <t>Alex Rye</t>
  </si>
  <si>
    <t>Amie Duncan</t>
  </si>
  <si>
    <t>Gary Olivier</t>
  </si>
  <si>
    <t>Emma James-Ries</t>
  </si>
  <si>
    <t>Cooper Billing</t>
  </si>
  <si>
    <t>Konrad Ries</t>
  </si>
  <si>
    <t>Tee Maruera</t>
  </si>
  <si>
    <t>Cindie Ritchie</t>
  </si>
  <si>
    <t>Paul Turner</t>
  </si>
  <si>
    <t>Westmere Min Rifle Club</t>
  </si>
  <si>
    <t>Graeme Simpson</t>
  </si>
  <si>
    <t>Barracks Target Shooting Wanganui</t>
  </si>
  <si>
    <t>Gary Cuff</t>
  </si>
  <si>
    <t>Marton SBRC - Wanganui Assn</t>
  </si>
  <si>
    <t>Dave Westcott</t>
  </si>
  <si>
    <t>Raewyne Simpson</t>
  </si>
  <si>
    <t>Trevor Rush</t>
  </si>
  <si>
    <t>Sid McAuliffe</t>
  </si>
  <si>
    <t>John Goodare</t>
  </si>
  <si>
    <t>Ian Mottram</t>
  </si>
  <si>
    <t>Tony Bayler</t>
  </si>
  <si>
    <t>Fred de Burgh</t>
  </si>
  <si>
    <t>Allan Wright</t>
  </si>
  <si>
    <t>Alan McCubbine</t>
  </si>
  <si>
    <t>Ian Hodges</t>
  </si>
  <si>
    <t>Peter Lissington</t>
  </si>
  <si>
    <t>Rikki Sturdee</t>
  </si>
  <si>
    <t>Tom Turner</t>
  </si>
  <si>
    <t>James Jewell</t>
  </si>
  <si>
    <t>Linda Carter-Gray</t>
  </si>
  <si>
    <t>William Stewart</t>
  </si>
  <si>
    <t>Tony Stewart</t>
  </si>
  <si>
    <t>Scotty Shannon</t>
  </si>
  <si>
    <t>Shaun Peat</t>
  </si>
  <si>
    <t>Marshall Munro</t>
  </si>
  <si>
    <t>Paige Conley</t>
  </si>
  <si>
    <t>Leilah Tahuaroa</t>
  </si>
  <si>
    <t>Alex Moore</t>
  </si>
  <si>
    <t>Aria Hill</t>
  </si>
  <si>
    <t>Caity Lambert</t>
  </si>
  <si>
    <t>Connar Baldwin-Holly</t>
  </si>
  <si>
    <t>Dylan Tennent</t>
  </si>
  <si>
    <t>Angus Summerhays</t>
  </si>
  <si>
    <t>Lucian Prime</t>
  </si>
  <si>
    <t>Patrick McCartie</t>
  </si>
  <si>
    <t>William Hird</t>
  </si>
  <si>
    <t>James Prime</t>
  </si>
  <si>
    <t>Glen McCartie</t>
  </si>
  <si>
    <t>Peter Werder</t>
  </si>
  <si>
    <t>Wellington Central Sb Rifle Club</t>
  </si>
  <si>
    <t>Bex Baines</t>
  </si>
  <si>
    <t>Brooklyn Sb Rifle Club</t>
  </si>
  <si>
    <t>Mark Robinson</t>
  </si>
  <si>
    <t>Bronwyn Shields</t>
  </si>
  <si>
    <t>Ravi de Silva</t>
  </si>
  <si>
    <t>Edwin Bode</t>
  </si>
  <si>
    <t>Pratik Tailor</t>
  </si>
  <si>
    <t>Sth Wellington  Sb Rifle Club</t>
  </si>
  <si>
    <t>Barry Johnstone</t>
  </si>
  <si>
    <t>Craig O'Brien</t>
  </si>
  <si>
    <t>Aotea Min Rifle Club</t>
  </si>
  <si>
    <t>David Grain</t>
  </si>
  <si>
    <t>Mark Riley</t>
  </si>
  <si>
    <t>Beverley Newton</t>
  </si>
  <si>
    <t>Melrose Sb Rifle Club</t>
  </si>
  <si>
    <t>David Rew</t>
  </si>
  <si>
    <t>Neil Kinsey</t>
  </si>
  <si>
    <t>Nicole McKee</t>
  </si>
  <si>
    <t>Peter McCarthy</t>
  </si>
  <si>
    <t>Alun Rei</t>
  </si>
  <si>
    <t>Mark Baines</t>
  </si>
  <si>
    <t>Stephen Thessman</t>
  </si>
  <si>
    <t>Sue Bowen</t>
  </si>
  <si>
    <t>Holly Johnstone</t>
  </si>
  <si>
    <t>Tyler Green</t>
  </si>
  <si>
    <t>Craig Fair</t>
  </si>
  <si>
    <t>Russell Mason</t>
  </si>
  <si>
    <t>Elliot Travers</t>
  </si>
  <si>
    <t>Danny Redhill</t>
  </si>
  <si>
    <t>Ngaio Rifle Club</t>
  </si>
  <si>
    <t>Evan Little</t>
  </si>
  <si>
    <t>Inge Little</t>
  </si>
  <si>
    <t>Aidan Lynch</t>
  </si>
  <si>
    <t>Matt Hunter</t>
  </si>
  <si>
    <t>Mac Lye</t>
  </si>
  <si>
    <t>Everett Teahan</t>
  </si>
  <si>
    <t>Matthew Isaac</t>
  </si>
  <si>
    <t>Scott Hemsley</t>
  </si>
  <si>
    <t>Chris Ewers</t>
  </si>
  <si>
    <t>Paul Breen</t>
  </si>
  <si>
    <t>Meredith Ackrill</t>
  </si>
  <si>
    <t>Anna Shum-Pearce</t>
  </si>
  <si>
    <t>Finn Ashby</t>
  </si>
  <si>
    <t>Jaz Hamilton</t>
  </si>
  <si>
    <t>Mia Toon</t>
  </si>
  <si>
    <t>Callum Mackay</t>
  </si>
  <si>
    <t>Kevin Williams</t>
  </si>
  <si>
    <t>Caroline Mosser</t>
  </si>
  <si>
    <t>Hannah Malcolmson</t>
  </si>
  <si>
    <t>Jules Johnstone</t>
  </si>
  <si>
    <t>Toby Vandenberg</t>
  </si>
  <si>
    <t>Nate Exton</t>
  </si>
  <si>
    <t>Djie Kramer</t>
  </si>
  <si>
    <t>Luke Gibbs</t>
  </si>
  <si>
    <t>Cameron Grubb</t>
  </si>
  <si>
    <t>Randiv Kulathunga</t>
  </si>
  <si>
    <t>Gabi Hemsley</t>
  </si>
  <si>
    <t>Jon Keyzer</t>
  </si>
  <si>
    <t>Phillip Sacheun</t>
  </si>
  <si>
    <t>Stuart Davidson</t>
  </si>
  <si>
    <t>Pippa Taylor</t>
  </si>
  <si>
    <t>Rob Taylor</t>
  </si>
  <si>
    <t>Osiris James-Kinsey</t>
  </si>
  <si>
    <t>Dominic McGlinchey</t>
  </si>
  <si>
    <t>Deane Kennedy</t>
  </si>
  <si>
    <t>Pippy Stephenson</t>
  </si>
  <si>
    <t>Sally Toon</t>
  </si>
  <si>
    <t>Sevin Youn</t>
  </si>
  <si>
    <t>Felix Zhao</t>
  </si>
  <si>
    <t>James Westbury</t>
  </si>
  <si>
    <t>Hester Du Plessis</t>
  </si>
  <si>
    <t>Reilly Frost</t>
  </si>
  <si>
    <t>Jay Bhana</t>
  </si>
  <si>
    <t>Holly Denton</t>
  </si>
  <si>
    <t>Jay Patene</t>
  </si>
  <si>
    <t>Thie Louis</t>
  </si>
  <si>
    <t>Angela Baeriswyl</t>
  </si>
  <si>
    <t>Durrant Liam</t>
  </si>
  <si>
    <t>Liam Smith</t>
  </si>
  <si>
    <t>Megha Malhotra</t>
  </si>
  <si>
    <t>Myles Hogg</t>
  </si>
  <si>
    <t>Marek Smutek</t>
  </si>
  <si>
    <t>Alex McKenzie</t>
  </si>
  <si>
    <t>Max Hao</t>
  </si>
  <si>
    <t>Anya Kouzminova</t>
  </si>
  <si>
    <t>Ziya Omar</t>
  </si>
  <si>
    <t>Seoyeon Lee</t>
  </si>
  <si>
    <t>Alana Watt</t>
  </si>
  <si>
    <t>Rob Grant</t>
  </si>
  <si>
    <t>Laurie Chua</t>
  </si>
  <si>
    <t>Alex O'Donoghue</t>
  </si>
  <si>
    <t>Andrew O'Donoghue</t>
  </si>
  <si>
    <t>Greg Heath</t>
  </si>
  <si>
    <t>Gerard O'Flynn</t>
  </si>
  <si>
    <t>Levon Balayan-Anderson</t>
  </si>
  <si>
    <t>Eli Benison</t>
  </si>
  <si>
    <t>Filly Cornejo</t>
  </si>
  <si>
    <t>Eleanor Crampton</t>
  </si>
  <si>
    <t>Sienna Hassed</t>
  </si>
  <si>
    <t>Paul Ferrick</t>
  </si>
  <si>
    <t>Leo Foote</t>
  </si>
  <si>
    <t>Mikey Hore Najera</t>
  </si>
  <si>
    <t>Hannah McLeod</t>
  </si>
  <si>
    <t>Nevin McLeod</t>
  </si>
  <si>
    <t>Jeshna Madaan</t>
  </si>
  <si>
    <t>Dylan Maynard</t>
  </si>
  <si>
    <t>Zahra Smith</t>
  </si>
  <si>
    <t>Cole Clement</t>
  </si>
  <si>
    <t>Anna Du Plessis</t>
  </si>
  <si>
    <t>Annabelle Parker</t>
  </si>
  <si>
    <t>Exec Officer</t>
  </si>
  <si>
    <t>Target Shooting NZ</t>
  </si>
  <si>
    <t>Albert Peattie</t>
  </si>
  <si>
    <t>Temuka Sb Rifle Club</t>
  </si>
  <si>
    <t>Rayleine Peattie</t>
  </si>
  <si>
    <t>Graeme Oakley</t>
  </si>
  <si>
    <t>West Melton SB Rifle Club</t>
  </si>
  <si>
    <t>David Whiteside</t>
  </si>
  <si>
    <t>Clinton Smallbore Rifle Club</t>
  </si>
  <si>
    <t>Stuart Murray</t>
  </si>
  <si>
    <t>Balclutha Sb Rifle Club</t>
  </si>
  <si>
    <t>Neil Walker Q.S.M.</t>
  </si>
  <si>
    <t>Jim Allan</t>
  </si>
  <si>
    <t>Fairlie Min Rifle Club</t>
  </si>
  <si>
    <t>Malcolm Taylor</t>
  </si>
  <si>
    <t>Richard Davie</t>
  </si>
  <si>
    <t>Peter Boerlage</t>
  </si>
  <si>
    <t>West Eyreton Min Rifle Club</t>
  </si>
  <si>
    <t>Shayne Mercer</t>
  </si>
  <si>
    <t>Te Anau SB Rifle Club</t>
  </si>
  <si>
    <t>Rex Gardiner</t>
  </si>
  <si>
    <t>No Club</t>
  </si>
  <si>
    <t>Gerard Dodd</t>
  </si>
  <si>
    <t>Clyde Sb Rifle Club</t>
  </si>
  <si>
    <t>Fiona Crampton</t>
  </si>
  <si>
    <t>West Taieri Sb Rifle Club</t>
  </si>
  <si>
    <t>Grant Taylor</t>
  </si>
  <si>
    <t>Poroutawhao Min Rifle Club</t>
  </si>
  <si>
    <t>Greg McFarlane</t>
  </si>
  <si>
    <t>Pukeuri Sb Rifle Club</t>
  </si>
  <si>
    <t>Trevor Davis</t>
  </si>
  <si>
    <t>Gimmerburn Sb Rifle Club</t>
  </si>
  <si>
    <t>John Nicholls</t>
  </si>
  <si>
    <t>Kaikoura Min Rifle Club</t>
  </si>
  <si>
    <t>Michael Black</t>
  </si>
  <si>
    <t>Fairview Min Rifle Club</t>
  </si>
  <si>
    <t>Shane Grant</t>
  </si>
  <si>
    <t>Michael Johnson</t>
  </si>
  <si>
    <t>Parafed Auckland</t>
  </si>
  <si>
    <t>John Ball</t>
  </si>
  <si>
    <t>Whakatane Legion Sb Rifle Club</t>
  </si>
  <si>
    <t>Andrew Dixon</t>
  </si>
  <si>
    <t>Mark Paterson</t>
  </si>
  <si>
    <t>Emily Craig</t>
  </si>
  <si>
    <t>City Rifle Club</t>
  </si>
  <si>
    <t>Greg Reid</t>
  </si>
  <si>
    <t>Christina Miller</t>
  </si>
  <si>
    <t>Pleasant Valley Club</t>
  </si>
  <si>
    <t>Garth Keighley</t>
  </si>
  <si>
    <t>Stephen Strachan</t>
  </si>
  <si>
    <t>Peter Majorhazi</t>
  </si>
  <si>
    <t>Levin Min Rifle Club</t>
  </si>
  <si>
    <t>Bruce Smith</t>
  </si>
  <si>
    <t>Brent Windelburn</t>
  </si>
  <si>
    <t>Tony Black</t>
  </si>
  <si>
    <t>Bill Getz</t>
  </si>
  <si>
    <t>Elizabeth Taylor</t>
  </si>
  <si>
    <t>Pat Hansen</t>
  </si>
  <si>
    <t>Warren Briden</t>
  </si>
  <si>
    <t>Warren Smith</t>
  </si>
  <si>
    <t>TSNZ Benchrest</t>
  </si>
  <si>
    <t>Michael Sutherland</t>
  </si>
  <si>
    <t>James Briden</t>
  </si>
  <si>
    <t>Allan Kane</t>
  </si>
  <si>
    <t>Steve Simpson</t>
  </si>
  <si>
    <t>Municipal Sb Rifle Club</t>
  </si>
  <si>
    <t>Jacob Fulton</t>
  </si>
  <si>
    <t>Chris Cheesman</t>
  </si>
  <si>
    <t>Trevor Bindon</t>
  </si>
  <si>
    <t>Moritz Fassbender</t>
  </si>
  <si>
    <t>Alastair Crosland</t>
  </si>
  <si>
    <t>Garry Milford</t>
  </si>
  <si>
    <t>Ivan Martin</t>
  </si>
  <si>
    <t>Karl Valpy</t>
  </si>
  <si>
    <t>Wayne Eddington</t>
  </si>
  <si>
    <t>Kelly Pryce</t>
  </si>
  <si>
    <t>Sam Young</t>
  </si>
  <si>
    <t>Cathy Lewsley</t>
  </si>
  <si>
    <t>Sean Hayes</t>
  </si>
  <si>
    <t>Ryan Taylor</t>
  </si>
  <si>
    <t>Joel Wyllie</t>
  </si>
  <si>
    <t>Neelam O'Neill</t>
  </si>
  <si>
    <t>Pat Hammond</t>
  </si>
  <si>
    <t>Goodwood Sb Rifle Club</t>
  </si>
  <si>
    <t>Michael Kidson</t>
  </si>
  <si>
    <t>Nelson Benchrest Club</t>
  </si>
  <si>
    <t>Diane Black</t>
  </si>
  <si>
    <t>Jaclyn Fassbender</t>
  </si>
  <si>
    <t>John Mann</t>
  </si>
  <si>
    <t>Oamaru Railway Sb Rifle Club</t>
  </si>
  <si>
    <t>Amy Rid</t>
  </si>
  <si>
    <t>Andrew Melhopt</t>
  </si>
  <si>
    <t>Hugh Roberts</t>
  </si>
  <si>
    <t>Tony Carter</t>
  </si>
  <si>
    <t>Kirsty Windelburn</t>
  </si>
  <si>
    <t>Graeme Vallance</t>
  </si>
  <si>
    <t>Tony Beaver</t>
  </si>
  <si>
    <t>Graeme Smith</t>
  </si>
  <si>
    <t>Steve Brown</t>
  </si>
  <si>
    <t>Dave Kingsbury</t>
  </si>
  <si>
    <t>Hinds Min Rifle Club</t>
  </si>
  <si>
    <t>Robbie Hewitt</t>
  </si>
  <si>
    <t>Seafield Rifle Club</t>
  </si>
  <si>
    <t>Patrick Fulton</t>
  </si>
  <si>
    <t>Peter Wilson</t>
  </si>
  <si>
    <t>Bevan Todd</t>
  </si>
  <si>
    <t>Tania Boerlage</t>
  </si>
  <si>
    <t>Jenny Cowhan</t>
  </si>
  <si>
    <t>Warren King</t>
  </si>
  <si>
    <t>Nicole Curtis</t>
  </si>
  <si>
    <t>Russell Burt</t>
  </si>
  <si>
    <t>Keith Smith</t>
  </si>
  <si>
    <t>Neville Jarvis</t>
  </si>
  <si>
    <t>Nikk Curtis</t>
  </si>
  <si>
    <t>David Hewson</t>
  </si>
  <si>
    <t>Andy Rid</t>
  </si>
  <si>
    <t>Stephen Taylor</t>
  </si>
  <si>
    <t>Andy Robson</t>
  </si>
  <si>
    <t>Robbie Gilchrist</t>
  </si>
  <si>
    <t>Murray Reeves</t>
  </si>
  <si>
    <t>Adrianne Sherwin</t>
  </si>
  <si>
    <t>Paul Fox</t>
  </si>
  <si>
    <t>Nigel Neehoff</t>
  </si>
  <si>
    <t>Rebecca Addis</t>
  </si>
  <si>
    <t>Kelsey Leatham</t>
  </si>
  <si>
    <t>Craig Cookson</t>
  </si>
  <si>
    <t>Murray Petrie</t>
  </si>
  <si>
    <t>Cameron McFarlane</t>
  </si>
  <si>
    <t>Jonty Nelson</t>
  </si>
  <si>
    <t>Michael Criglington</t>
  </si>
  <si>
    <t>Ernie Maluschnig</t>
  </si>
  <si>
    <t>Noel Welford</t>
  </si>
  <si>
    <t>Geoff Hawtin</t>
  </si>
  <si>
    <t>Knoah den Dulk</t>
  </si>
  <si>
    <t>Terry Farnham</t>
  </si>
  <si>
    <t>Paul Gray</t>
  </si>
  <si>
    <t>Malcolm Garland</t>
  </si>
  <si>
    <t>Richard Harrison-Lee</t>
  </si>
  <si>
    <t>Canterbury O/D Target Shooting Inc</t>
  </si>
  <si>
    <t>Barry Hill</t>
  </si>
  <si>
    <t>Hayley d'Auriol</t>
  </si>
  <si>
    <t>Tony Knight</t>
  </si>
  <si>
    <t>Graham Hay</t>
  </si>
  <si>
    <t>Natalee Taylor</t>
  </si>
  <si>
    <t>Abby Hayes</t>
  </si>
  <si>
    <t>Garry Ellem</t>
  </si>
  <si>
    <t>Danette Moriarty</t>
  </si>
  <si>
    <t>Culverden-Waiau Sb Rifle Club</t>
  </si>
  <si>
    <t>Shannon Askew</t>
  </si>
  <si>
    <t>Glenn Boyer</t>
  </si>
  <si>
    <t>Mark Mulder</t>
  </si>
  <si>
    <t>Tokarahi Min Rifle Club</t>
  </si>
  <si>
    <t>Tony Titheridge</t>
  </si>
  <si>
    <t>Meghan Hay</t>
  </si>
  <si>
    <t>Paul Bagg</t>
  </si>
  <si>
    <t>Greg Couper</t>
  </si>
  <si>
    <t>Athol Henderson</t>
  </si>
  <si>
    <t>Aria Whiteman</t>
  </si>
  <si>
    <t>Brett MacLean</t>
  </si>
  <si>
    <t>Marie Marz</t>
  </si>
  <si>
    <t>Liam Hay</t>
  </si>
  <si>
    <t>Riley Nelson</t>
  </si>
  <si>
    <t>Jaxin Dodds</t>
  </si>
  <si>
    <t>Connor Nelson</t>
  </si>
  <si>
    <t>Jess Lake</t>
  </si>
  <si>
    <t>Connor Griffiths</t>
  </si>
  <si>
    <t>Oscar Collins</t>
  </si>
  <si>
    <t>Charlotte Elliott</t>
  </si>
  <si>
    <t>Xanthia Frith</t>
  </si>
  <si>
    <t>Rex Charlesworth</t>
  </si>
  <si>
    <t>Lyndon Hickey</t>
  </si>
  <si>
    <t>Mya Robinson</t>
  </si>
  <si>
    <t>Cruise Cathcart</t>
  </si>
  <si>
    <t>Izzy Piper</t>
  </si>
  <si>
    <t>Baxter Harnett</t>
  </si>
  <si>
    <t>Lucas Harnett</t>
  </si>
  <si>
    <t>Bruce WIlson</t>
  </si>
  <si>
    <t>Deanna Maclean</t>
  </si>
  <si>
    <t>Devon Jones</t>
  </si>
  <si>
    <t>Kelvin Black</t>
  </si>
  <si>
    <t>Harriet Carter Trotman</t>
  </si>
  <si>
    <t>Shane Gregoran</t>
  </si>
  <si>
    <t>Chris Autridge</t>
  </si>
  <si>
    <t>Shaun Brill</t>
  </si>
  <si>
    <t>Axel Le Lievre</t>
  </si>
  <si>
    <t>Quinn Dickson</t>
  </si>
  <si>
    <t>Eden Dickson</t>
  </si>
  <si>
    <t>Anne Marie Kidson</t>
  </si>
  <si>
    <t>Charlotte Crampton</t>
  </si>
  <si>
    <t>Ellie Muirhead</t>
  </si>
  <si>
    <t>Robert Benington</t>
  </si>
  <si>
    <t>Hillend Sb Rifle Club</t>
  </si>
  <si>
    <t>Ryley Stevenson</t>
  </si>
  <si>
    <t>Jafar Ali Jeddy</t>
  </si>
  <si>
    <t>Graham Rix</t>
  </si>
  <si>
    <t>Norsewood Sb Rifle Club</t>
  </si>
  <si>
    <t>Liz Louk</t>
  </si>
  <si>
    <t>Fiona Hay</t>
  </si>
  <si>
    <t>James Gower</t>
  </si>
  <si>
    <t>Mel Read</t>
  </si>
  <si>
    <t>Braeden Bond</t>
  </si>
  <si>
    <t>Rouger Addison</t>
  </si>
  <si>
    <t>Riki Butson</t>
  </si>
  <si>
    <t>Sylvia Robertson</t>
  </si>
  <si>
    <t>Logan Smith</t>
  </si>
  <si>
    <t>Daniel Wang</t>
  </si>
  <si>
    <t>Simon Bland</t>
  </si>
  <si>
    <t>Zoe Bland</t>
  </si>
  <si>
    <t>Mason Bland</t>
  </si>
  <si>
    <t>Will Palmer</t>
  </si>
  <si>
    <t>Carina Jackson</t>
  </si>
  <si>
    <t>Skye Taylor</t>
  </si>
  <si>
    <t>Richard Thomas</t>
  </si>
  <si>
    <t>Micah Woodfield</t>
  </si>
  <si>
    <t>Canterbury Air Rifle Club</t>
  </si>
  <si>
    <t>Angus Morton</t>
  </si>
  <si>
    <t>Oliver Bennett</t>
  </si>
  <si>
    <t>Logan Corry</t>
  </si>
  <si>
    <t>Toby Corry</t>
  </si>
  <si>
    <t>Brad Corry</t>
  </si>
  <si>
    <t>Kenneth Hinton</t>
  </si>
  <si>
    <t>Flynn Wilkinson</t>
  </si>
  <si>
    <t>Michael Badcock</t>
  </si>
  <si>
    <t>Rosie Badcock</t>
  </si>
  <si>
    <t>Highlight = 298 or better</t>
  </si>
  <si>
    <t>Jnr highlight = 196 or better</t>
  </si>
  <si>
    <t xml:space="preserve">Juniors in Open and Composite teams have been converted to a Junior score. </t>
  </si>
  <si>
    <t>TSNZ Number</t>
  </si>
  <si>
    <t>2026 Affiliation E&amp;OE</t>
  </si>
  <si>
    <t>Membership</t>
  </si>
  <si>
    <t>Team</t>
  </si>
  <si>
    <t>2026 Grading</t>
  </si>
  <si>
    <t>Best 4 of 5</t>
  </si>
  <si>
    <t>Junior Total</t>
  </si>
  <si>
    <t>Place Best 4 of 5</t>
  </si>
  <si>
    <t>BEST 4 OF 5</t>
  </si>
  <si>
    <t>TSMC Titans</t>
  </si>
  <si>
    <t>Ashburton Target Shooting Assn.</t>
  </si>
  <si>
    <t>Luke Wilkins</t>
  </si>
  <si>
    <t>Caroline Lovett</t>
  </si>
  <si>
    <t>Kev Fews</t>
  </si>
  <si>
    <t>Joe McAdam</t>
  </si>
  <si>
    <t>Ashley Sb Rifle Assn.</t>
  </si>
  <si>
    <t>Steve Crummett</t>
  </si>
  <si>
    <t>Andrew Orr</t>
  </si>
  <si>
    <t>Amelia Hughson</t>
  </si>
  <si>
    <t>Lee Leonard</t>
  </si>
  <si>
    <t>Ollie Bennett</t>
  </si>
  <si>
    <t>Marie Briden</t>
  </si>
  <si>
    <t>Central Otago Sb Rifle Assn.</t>
  </si>
  <si>
    <t>Christchurch Target Shooting Assn.</t>
  </si>
  <si>
    <t>Shailee Adke Barde</t>
  </si>
  <si>
    <t>Christchurch Central City</t>
  </si>
  <si>
    <t>Murray Carter</t>
  </si>
  <si>
    <t>Nicola Wong</t>
  </si>
  <si>
    <t>East Otago Target Shooting</t>
  </si>
  <si>
    <t>Lily Bain</t>
  </si>
  <si>
    <t>Kevin Mechen</t>
  </si>
  <si>
    <t>Shaun Simpson</t>
  </si>
  <si>
    <t>Xavier Preedy</t>
  </si>
  <si>
    <t>Luke Bain</t>
  </si>
  <si>
    <t>Ellesmere Sb Rifle Assn.</t>
  </si>
  <si>
    <t>Bruce Sheat</t>
  </si>
  <si>
    <t>Horowhenua Min. Rifle Assn.</t>
  </si>
  <si>
    <t>Bruce Murray</t>
  </si>
  <si>
    <t>Mackenzie Sb Rifle Assn.</t>
  </si>
  <si>
    <t>Jess Stuart</t>
  </si>
  <si>
    <t>Malvern Sb Rifle Assn</t>
  </si>
  <si>
    <t>Ellie Stuart</t>
  </si>
  <si>
    <t>Amelia Reveley-Wall</t>
  </si>
  <si>
    <t>Ella Greenwood</t>
  </si>
  <si>
    <t>Sarah Kennedy</t>
  </si>
  <si>
    <t>Max Cleaver</t>
  </si>
  <si>
    <t>Mark Alexander</t>
  </si>
  <si>
    <t>Manawatu Sb Rifle Assn.</t>
  </si>
  <si>
    <t>Ruby Moore</t>
  </si>
  <si>
    <t>Andrew Boustridge</t>
  </si>
  <si>
    <t>Nick Scott</t>
  </si>
  <si>
    <t>Russell Henson</t>
  </si>
  <si>
    <t>Matt Tremewan</t>
  </si>
  <si>
    <t>Elton Daly</t>
  </si>
  <si>
    <t>Oliver Daly</t>
  </si>
  <si>
    <t>Ray Bradley</t>
  </si>
  <si>
    <t>Alex Bradley</t>
  </si>
  <si>
    <t>Jennifer Yanko</t>
  </si>
  <si>
    <t>Henderson Will</t>
  </si>
  <si>
    <t>Brent Henderson</t>
  </si>
  <si>
    <t>Courtney Parlett</t>
  </si>
  <si>
    <t>Adriaan Viljoen</t>
  </si>
  <si>
    <t>Tim Neal</t>
  </si>
  <si>
    <t>Marlborough Sb Rifle Assn.</t>
  </si>
  <si>
    <t>Sam Hole</t>
  </si>
  <si>
    <t>Matthew Webb</t>
  </si>
  <si>
    <t>Kiriahi McKee</t>
  </si>
  <si>
    <t>William van Asch</t>
  </si>
  <si>
    <t>North Canterbury Min Rifle Assn.</t>
  </si>
  <si>
    <t>Nicola Henderson</t>
  </si>
  <si>
    <t>Hamish Henderson</t>
  </si>
  <si>
    <t>Stephen Jack</t>
  </si>
  <si>
    <t>South Otago MRA</t>
  </si>
  <si>
    <t>Alan Rishworth</t>
  </si>
  <si>
    <t>Peter Falconer</t>
  </si>
  <si>
    <t>Sth Hawkes Bay Sb Rifle Assn.</t>
  </si>
  <si>
    <t>Carter Johnston</t>
  </si>
  <si>
    <t>Stuart Heaps</t>
  </si>
  <si>
    <t>Maurice Bedingfield</t>
  </si>
  <si>
    <t>Richard Drummond</t>
  </si>
  <si>
    <t>Taranaki Sb Rifle Assn.</t>
  </si>
  <si>
    <t>Daniel Drummond</t>
  </si>
  <si>
    <t>Target Shooting Auckland</t>
  </si>
  <si>
    <t>Sean McCabe</t>
  </si>
  <si>
    <t>Megan Petterson</t>
  </si>
  <si>
    <t>Charlie Irvine</t>
  </si>
  <si>
    <t>Anneliese Morgan-Pasquali</t>
  </si>
  <si>
    <t>Dev Jani</t>
  </si>
  <si>
    <t>Kavi Perera</t>
  </si>
  <si>
    <t>Michael Walker</t>
  </si>
  <si>
    <t>Michelle Pronk</t>
  </si>
  <si>
    <t>Target Shooting Hawkes Bay</t>
  </si>
  <si>
    <t>Richard Holland</t>
  </si>
  <si>
    <t>Gary Williams</t>
  </si>
  <si>
    <t>Graham Chester</t>
  </si>
  <si>
    <t>Hamish McGrigor</t>
  </si>
  <si>
    <t>Jenny Martin</t>
  </si>
  <si>
    <t>Graeme Devery</t>
  </si>
  <si>
    <t>Target Shooting Hutt Valley Inc</t>
  </si>
  <si>
    <t>Paul Sarten</t>
  </si>
  <si>
    <t>Chris Wilson</t>
  </si>
  <si>
    <t>Rob May</t>
  </si>
  <si>
    <t>Anita Benbrook</t>
  </si>
  <si>
    <t>Ian Smith</t>
  </si>
  <si>
    <t>Tony Gore</t>
  </si>
  <si>
    <t>Andrew Shepherd</t>
  </si>
  <si>
    <t>Wayne Garlick</t>
  </si>
  <si>
    <t>Tony Aitken</t>
  </si>
  <si>
    <t>Target Shooting Mid Canterbury</t>
  </si>
  <si>
    <t>Sabrina Cassineri</t>
  </si>
  <si>
    <t>Sandy Stanway</t>
  </si>
  <si>
    <t>Charlotte Wilson</t>
  </si>
  <si>
    <t>Ian Harper</t>
  </si>
  <si>
    <t>Target Shooting Nelson Inc</t>
  </si>
  <si>
    <t>Michael Lissant-Clayton</t>
  </si>
  <si>
    <t>Marcus Gardner</t>
  </si>
  <si>
    <t>Target Shooting New Zealand</t>
  </si>
  <si>
    <t>Shya Edwards Seal</t>
  </si>
  <si>
    <t>Target Shooting North Otago</t>
  </si>
  <si>
    <t>Brooke Lindsay</t>
  </si>
  <si>
    <t>Roedad Kasi</t>
  </si>
  <si>
    <t>Pippa Hickey-Thornley</t>
  </si>
  <si>
    <t>Pippa Campbell</t>
  </si>
  <si>
    <t>John Hamilton</t>
  </si>
  <si>
    <t>Austin McAuley</t>
  </si>
  <si>
    <t>Target Shooting South Canterbury Inc</t>
  </si>
  <si>
    <t>Jackson McAuley</t>
  </si>
  <si>
    <t>Nathan McAuley</t>
  </si>
  <si>
    <t>Les Butchers</t>
  </si>
  <si>
    <t>Colin Hill</t>
  </si>
  <si>
    <t>Maddison Holwell</t>
  </si>
  <si>
    <t>Rudi Rietveld</t>
  </si>
  <si>
    <t>Cai Harvey</t>
  </si>
  <si>
    <t>Target Shooting Southland</t>
  </si>
  <si>
    <t>Collegiate Target Shooting Club</t>
  </si>
  <si>
    <t>Christian Roderique</t>
  </si>
  <si>
    <t>Jacob McKelvie</t>
  </si>
  <si>
    <t>Jack Johnston</t>
  </si>
  <si>
    <t>Ollie Jones</t>
  </si>
  <si>
    <t>Ryan Phillips</t>
  </si>
  <si>
    <t>Hunter Pyper</t>
  </si>
  <si>
    <t>Stefan Cook</t>
  </si>
  <si>
    <t>Rachel Sinclair</t>
  </si>
  <si>
    <t>Raeleen Sinclair</t>
  </si>
  <si>
    <t>Eric Sinclair</t>
  </si>
  <si>
    <t>Charlie Jones</t>
  </si>
  <si>
    <t>Flynn Harlan</t>
  </si>
  <si>
    <t>Norman McLeish</t>
  </si>
  <si>
    <t>Wayne Malcolm</t>
  </si>
  <si>
    <t>Tyler Olive</t>
  </si>
  <si>
    <t>John Hunter</t>
  </si>
  <si>
    <t>Target Shooting Wanganui</t>
  </si>
  <si>
    <t>Georg Reuter</t>
  </si>
  <si>
    <t>Kane Palmer</t>
  </si>
  <si>
    <t>Daniel Palmer</t>
  </si>
  <si>
    <t>Steve Horrell</t>
  </si>
  <si>
    <t>Wigs Arathoon</t>
  </si>
  <si>
    <t>Jessica Fourie</t>
  </si>
  <si>
    <t>Waikato Sb Rifle Assn.</t>
  </si>
  <si>
    <t>Isaac Fourie</t>
  </si>
  <si>
    <t>Seath Fourie</t>
  </si>
  <si>
    <t>Wynand Fourie</t>
  </si>
  <si>
    <t>Darrell Klante</t>
  </si>
  <si>
    <t>Matt de Jonge</t>
  </si>
  <si>
    <t>Malina Binns</t>
  </si>
  <si>
    <t>John Hutcheson</t>
  </si>
  <si>
    <t>Fletcher Barnes</t>
  </si>
  <si>
    <t>Samantha Emerson</t>
  </si>
  <si>
    <t>Karen John</t>
  </si>
  <si>
    <t>Wairarapa Sb Rifle Assn.</t>
  </si>
  <si>
    <t>Philip Sutherland</t>
  </si>
  <si>
    <t>Wellington Sb Rifle Assn.</t>
  </si>
  <si>
    <t>Ross Little</t>
  </si>
  <si>
    <t>Chris Salter</t>
  </si>
  <si>
    <t>Emma Dagger</t>
  </si>
  <si>
    <t>Max Parsons</t>
  </si>
  <si>
    <t>Anaci Du Plessis</t>
  </si>
  <si>
    <t>Cheon Ling</t>
  </si>
  <si>
    <t>Basmah Longley</t>
  </si>
  <si>
    <t>Mara Louis</t>
  </si>
  <si>
    <t>Jim Matthews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</si>
</sst>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d mmmm"/>
    <numFmt numFmtId="165" formatCode="d&quot;-&quot;mmm&quot;-&quot;yyyy"/>
    <numFmt numFmtId="166" formatCode="d mmmm yyyy"/>
    <numFmt numFmtId="167" formatCode="0.000"/>
    <numFmt numFmtId="168" formatCode="0.00;0.00;"/>
    <numFmt numFmtId="169" formatCode="0;0;"/>
  </numFmts>
  <fonts count="89">
    <font>
      <sz val="10.0"/>
      <color rgb="FF000000"/>
      <name val="Arial"/>
      <scheme val="minor"/>
    </font>
    <font>
      <color theme="1"/>
      <name val="Comfortaa"/>
    </font>
    <font>
      <sz val="20.0"/>
      <color theme="1"/>
      <name val="Comfortaa"/>
    </font>
    <font>
      <sz val="14.0"/>
      <color theme="1"/>
      <name val="Comfortaa"/>
    </font>
    <font>
      <sz val="11.0"/>
      <color theme="1"/>
      <name val="Comfortaa"/>
    </font>
    <font>
      <sz val="18.0"/>
      <color theme="1"/>
      <name val="Comfortaa"/>
    </font>
    <font/>
    <font>
      <sz val="12.0"/>
      <color theme="1"/>
      <name val="Comfortaa"/>
    </font>
    <font>
      <u/>
      <sz val="11.0"/>
      <color rgb="FF0000FF"/>
      <name val="Comfortaa"/>
    </font>
    <font>
      <u/>
      <sz val="11.0"/>
      <color rgb="FF0000FF"/>
      <name val="Comfortaa"/>
    </font>
    <font>
      <color rgb="FF000000"/>
      <name val="Arial"/>
      <scheme val="minor"/>
    </font>
    <font>
      <sz val="15.0"/>
      <color theme="1"/>
      <name val="Arial"/>
      <scheme val="minor"/>
    </font>
    <font>
      <b/>
      <sz val="20.0"/>
      <color theme="1"/>
      <name val="Arial"/>
    </font>
    <font>
      <b/>
      <sz val="20.0"/>
      <color theme="1"/>
      <name val="Comfortaa"/>
    </font>
    <font>
      <color theme="1"/>
      <name val="Arial"/>
      <scheme val="minor"/>
    </font>
    <font>
      <b/>
      <sz val="16.0"/>
      <color theme="1"/>
      <name val="Comfortaa"/>
    </font>
    <font>
      <sz val="16.0"/>
      <color theme="1"/>
      <name val="Comfortaa"/>
    </font>
    <font>
      <b/>
      <sz val="14.0"/>
      <color theme="1"/>
      <name val="Comfortaa"/>
    </font>
    <font>
      <b/>
      <sz val="12.0"/>
      <color theme="1"/>
      <name val="Comfortaa"/>
    </font>
    <font>
      <b/>
      <sz val="12.0"/>
      <color theme="1"/>
      <name val="Arial"/>
    </font>
    <font>
      <b/>
      <sz val="11.0"/>
      <color theme="1"/>
      <name val="Arial"/>
    </font>
    <font>
      <color theme="1"/>
      <name val="Arial"/>
    </font>
    <font>
      <sz val="11.0"/>
      <color theme="1"/>
      <name val="Arial"/>
    </font>
    <font>
      <sz val="12.0"/>
      <color theme="1"/>
      <name val="Arial"/>
    </font>
    <font>
      <b/>
      <u/>
      <sz val="12.0"/>
      <color theme="1"/>
      <name val="Arial"/>
    </font>
    <font>
      <b/>
      <u/>
      <sz val="12.0"/>
      <color theme="1"/>
      <name val="Comfortaa"/>
    </font>
    <font>
      <sz val="14.0"/>
      <color theme="1"/>
      <name val="Arial"/>
    </font>
    <font>
      <i/>
      <sz val="20.0"/>
      <color theme="1"/>
      <name val="Comfortaa"/>
    </font>
    <font>
      <i/>
      <sz val="8.0"/>
      <color rgb="FFFF0000"/>
      <name val="Times New Roman"/>
    </font>
    <font>
      <b/>
      <sz val="18.0"/>
      <color theme="1"/>
      <name val="Comfortaa"/>
    </font>
    <font>
      <sz val="10.0"/>
      <color theme="1"/>
      <name val="Times New Roman"/>
    </font>
    <font>
      <i/>
      <sz val="10.0"/>
      <color rgb="FFFF0000"/>
      <name val="Times New Roman"/>
    </font>
    <font>
      <sz val="18.0"/>
      <color theme="1"/>
      <name val="Arial"/>
      <scheme val="minor"/>
    </font>
    <font>
      <b/>
      <sz val="10.0"/>
      <color theme="1"/>
      <name val="Arial"/>
      <scheme val="minor"/>
    </font>
    <font>
      <sz val="10.0"/>
      <color theme="1"/>
      <name val="Arial"/>
      <scheme val="minor"/>
    </font>
    <font>
      <sz val="10.0"/>
      <color theme="1"/>
      <name val="Comfortaa"/>
    </font>
    <font>
      <i/>
      <sz val="12.0"/>
      <color rgb="FFFF0000"/>
      <name val="Comfortaa"/>
    </font>
    <font>
      <i/>
      <sz val="7.0"/>
      <color theme="1"/>
      <name val="Comfortaa"/>
    </font>
    <font>
      <sz val="8.0"/>
      <color theme="1"/>
      <name val="Comfortaa"/>
    </font>
    <font>
      <b/>
      <i/>
      <sz val="12.0"/>
      <color theme="1"/>
      <name val="Comfortaa"/>
    </font>
    <font>
      <b/>
      <i/>
      <sz val="10.0"/>
      <color theme="1"/>
      <name val="Comfortaa"/>
    </font>
    <font>
      <b/>
      <sz val="10.0"/>
      <color theme="1"/>
      <name val="Comfortaa"/>
    </font>
    <font>
      <i/>
      <sz val="10.0"/>
      <color theme="1"/>
      <name val="Comfortaa"/>
    </font>
    <font>
      <sz val="12.0"/>
      <color rgb="FF000000"/>
      <name val="Comfortaa"/>
    </font>
    <font>
      <i/>
      <sz val="12.0"/>
      <color theme="1"/>
      <name val="Comfortaa"/>
    </font>
    <font>
      <sz val="12.0"/>
      <color rgb="FF0000FF"/>
      <name val="Comfortaa"/>
    </font>
    <font>
      <i/>
      <sz val="14.0"/>
      <color theme="1"/>
      <name val="Arial"/>
    </font>
    <font>
      <sz val="12.0"/>
      <color theme="1"/>
      <name val="Helvetica Neue"/>
    </font>
    <font>
      <b/>
      <sz val="13.0"/>
      <color theme="1"/>
      <name val="Comfortaa"/>
    </font>
    <font>
      <i/>
      <sz val="12.0"/>
      <color theme="1"/>
      <name val="Arial"/>
    </font>
    <font>
      <i/>
      <sz val="8.0"/>
      <color theme="1"/>
      <name val="Comfortaa"/>
    </font>
    <font>
      <b/>
      <sz val="11.0"/>
      <color theme="1"/>
      <name val="Comfortaa"/>
    </font>
    <font>
      <i/>
      <sz val="11.0"/>
      <color theme="1"/>
      <name val="Comfortaa"/>
    </font>
    <font>
      <i/>
      <sz val="11.0"/>
      <color rgb="FFFF0000"/>
      <name val="Times New Roman"/>
    </font>
    <font>
      <sz val="11.0"/>
      <color theme="1"/>
      <name val="Arial"/>
      <scheme val="minor"/>
    </font>
    <font>
      <i/>
      <sz val="12.0"/>
      <color rgb="FFFF0000"/>
      <name val="Times New Roman"/>
    </font>
    <font>
      <b/>
      <i/>
      <sz val="11.0"/>
      <color theme="1"/>
      <name val="Comfortaa"/>
    </font>
    <font>
      <i/>
      <sz val="11.0"/>
      <color theme="1"/>
      <name val="Arial"/>
    </font>
    <font>
      <i/>
      <sz val="11.0"/>
      <color theme="1"/>
      <name val="Arial"/>
      <scheme val="minor"/>
    </font>
    <font>
      <i/>
      <sz val="11.0"/>
      <color theme="1"/>
      <name val="&quot;Helvetica Neue&quot;"/>
    </font>
    <font>
      <i/>
      <sz val="8.0"/>
      <color rgb="FFFF0000"/>
      <name val="Comfortaa"/>
    </font>
    <font>
      <i/>
      <sz val="10.0"/>
      <color rgb="FFFF0000"/>
      <name val="Comfortaa"/>
    </font>
    <font>
      <sz val="9.0"/>
      <color theme="1"/>
      <name val="Comfortaa"/>
    </font>
    <font>
      <i/>
      <sz val="12.0"/>
      <color theme="1"/>
      <name val="Arial"/>
      <scheme val="minor"/>
    </font>
    <font>
      <b/>
      <sz val="12.0"/>
      <color rgb="FFFF0000"/>
      <name val="Comfortaa"/>
    </font>
    <font>
      <i/>
      <color theme="1"/>
      <name val="Comfortaa"/>
    </font>
    <font>
      <sz val="14.0"/>
      <color rgb="FFFF0000"/>
      <name val="Comfortaa"/>
    </font>
    <font>
      <b/>
      <sz val="10.0"/>
      <color rgb="FF000000"/>
      <name val="Comfortaa"/>
    </font>
    <font>
      <i/>
      <color theme="1"/>
      <name val="Arial"/>
    </font>
    <font>
      <b/>
      <sz val="14.0"/>
      <color rgb="FFFF0000"/>
      <name val="Arial"/>
    </font>
    <font>
      <b/>
      <sz val="10.0"/>
      <color rgb="FF000000"/>
      <name val="&quot;Helvetica Neue&quot;"/>
    </font>
    <font>
      <i/>
      <sz val="12.0"/>
      <color rgb="FF000000"/>
      <name val="&quot;Helvetica Neue&quot;"/>
    </font>
    <font>
      <sz val="14.0"/>
      <color rgb="FFFF0000"/>
      <name val="Arial"/>
    </font>
    <font>
      <i/>
      <sz val="12.0"/>
      <color theme="1"/>
      <name val="Helvetica Neue"/>
    </font>
    <font>
      <b/>
      <sz val="12.0"/>
      <color rgb="FF000000"/>
      <name val="Comfortaa"/>
    </font>
    <font>
      <i/>
      <sz val="12.0"/>
      <color theme="1"/>
      <name val="Helvetica"/>
    </font>
    <font>
      <b/>
      <sz val="12.0"/>
      <color rgb="FF000000"/>
      <name val="&quot;Helvetica Neue&quot;"/>
    </font>
    <font>
      <sz val="12.0"/>
      <color theme="1"/>
      <name val="Arial"/>
      <scheme val="minor"/>
    </font>
    <font>
      <sz val="12.0"/>
      <color rgb="FF000000"/>
      <name val="&quot;Helvetica Neue&quot;"/>
    </font>
    <font>
      <sz val="12.0"/>
      <color rgb="FF000000"/>
      <name val="Arial"/>
      <scheme val="minor"/>
    </font>
    <font>
      <color theme="1"/>
      <name val="Google Sans Mono"/>
    </font>
    <font>
      <sz val="12.0"/>
      <color theme="1"/>
      <name val="Google Sans Mono"/>
    </font>
    <font>
      <sz val="10.0"/>
      <color theme="1"/>
      <name val="Arial"/>
    </font>
    <font>
      <sz val="14.0"/>
      <color rgb="FF000000"/>
      <name val="&quot;Google Sans Mono&quot;"/>
    </font>
    <font>
      <sz val="14.0"/>
      <color theme="1"/>
      <name val="Google Sans Mono"/>
    </font>
    <font>
      <b/>
      <sz val="14.0"/>
      <color rgb="FF000000"/>
      <name val="&quot;Helvetica Neue&quot;"/>
    </font>
    <font>
      <sz val="14.0"/>
      <color rgb="FF000000"/>
      <name val="&quot;Helvetica Neue&quot;"/>
    </font>
    <font>
      <sz val="14.0"/>
      <color theme="1"/>
      <name val="Arial"/>
      <scheme val="minor"/>
    </font>
    <font>
      <sz val="14.0"/>
      <color rgb="FF000000"/>
      <name val="Arial"/>
      <scheme val="minor"/>
    </font>
  </fonts>
  <fills count="21">
    <fill>
      <patternFill patternType="none"/>
    </fill>
    <fill>
      <patternFill patternType="lightGray"/>
    </fill>
    <fill>
      <patternFill patternType="solid">
        <fgColor rgb="FFF9CB9C"/>
        <bgColor rgb="FFF9CB9C"/>
      </patternFill>
    </fill>
    <fill>
      <patternFill patternType="solid">
        <fgColor rgb="FFB4A7D6"/>
        <bgColor rgb="FFB4A7D6"/>
      </patternFill>
    </fill>
    <fill>
      <patternFill patternType="solid">
        <fgColor rgb="FFD9EAD3"/>
        <bgColor rgb="FFD9EAD3"/>
      </patternFill>
    </fill>
    <fill>
      <patternFill patternType="solid">
        <fgColor rgb="FFFFD966"/>
        <bgColor rgb="FFFFD966"/>
      </patternFill>
    </fill>
    <fill>
      <patternFill patternType="solid">
        <fgColor rgb="FFFFFF99"/>
        <bgColor rgb="FFFFFF99"/>
      </patternFill>
    </fill>
    <fill>
      <patternFill patternType="solid">
        <fgColor rgb="FFC9DAF8"/>
        <bgColor rgb="FFC9DAF8"/>
      </patternFill>
    </fill>
    <fill>
      <patternFill patternType="solid">
        <fgColor rgb="FF000000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rgb="FFFFFFC1"/>
        <bgColor rgb="FFFFFFC1"/>
      </patternFill>
    </fill>
    <fill>
      <patternFill patternType="solid">
        <fgColor rgb="FFA4C2F4"/>
        <bgColor rgb="FFA4C2F4"/>
      </patternFill>
    </fill>
    <fill>
      <patternFill patternType="solid">
        <fgColor rgb="FFCFE2F3"/>
        <bgColor rgb="FFCFE2F3"/>
      </patternFill>
    </fill>
    <fill>
      <patternFill patternType="solid">
        <fgColor rgb="FF9FC5E8"/>
        <bgColor rgb="FF9FC5E8"/>
      </patternFill>
    </fill>
    <fill>
      <patternFill patternType="solid">
        <fgColor rgb="FFD5A6BD"/>
        <bgColor rgb="FFD5A6BD"/>
      </patternFill>
    </fill>
    <fill>
      <patternFill patternType="solid">
        <fgColor rgb="FFB0B3B2"/>
        <bgColor rgb="FFB0B3B2"/>
      </patternFill>
    </fill>
    <fill>
      <patternFill patternType="solid">
        <fgColor rgb="FFD4D4D4"/>
        <bgColor rgb="FFD4D4D4"/>
      </patternFill>
    </fill>
    <fill>
      <patternFill patternType="solid">
        <fgColor rgb="FFB6D7A8"/>
        <bgColor rgb="FFB6D7A8"/>
      </patternFill>
    </fill>
    <fill>
      <patternFill patternType="solid">
        <fgColor rgb="FFFFFF00"/>
        <bgColor rgb="FFFFFF00"/>
      </patternFill>
    </fill>
    <fill>
      <patternFill patternType="solid">
        <fgColor rgb="FF00FF00"/>
        <bgColor rgb="FF00FF00"/>
      </patternFill>
    </fill>
    <fill>
      <patternFill patternType="solid">
        <fgColor rgb="FFD9D2E9"/>
        <bgColor rgb="FFD9D2E9"/>
      </patternFill>
    </fill>
  </fills>
  <borders count="127">
    <border/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bottom style="thin">
        <color rgb="FF000000"/>
      </bottom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top style="thin">
        <color rgb="FF000000"/>
      </top>
    </border>
    <border>
      <right style="medium">
        <color rgb="FF000000"/>
      </righ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top style="thin">
        <color rgb="FF000000"/>
      </top>
      <bottom style="thin">
        <color rgb="FFFFFFFF"/>
      </bottom>
    </border>
    <border>
      <left style="thin">
        <color rgb="FFCCCCCC"/>
      </left>
      <top style="thin">
        <color rgb="FF000000"/>
      </top>
      <bottom style="thin">
        <color rgb="FFFFFFFF"/>
      </bottom>
    </border>
    <border>
      <top style="thin">
        <color rgb="FF000000"/>
      </top>
      <bottom style="thin">
        <color rgb="FFFFFFFF"/>
      </bottom>
    </border>
    <border>
      <left style="thin">
        <color rgb="FF000000"/>
      </left>
      <top style="thin">
        <color rgb="FFFFFFFF"/>
      </top>
      <bottom style="thin">
        <color rgb="FFFFFFFF"/>
      </bottom>
    </border>
    <border>
      <left style="thin">
        <color rgb="FFCCCCCC"/>
      </left>
    </border>
    <border>
      <left style="thin">
        <color rgb="FFCCCCCC"/>
      </left>
      <top style="thin">
        <color rgb="FFFFFFFF"/>
      </top>
      <bottom style="thin">
        <color rgb="FF000000"/>
      </bottom>
    </border>
    <border>
      <left style="thin">
        <color rgb="FFCCCCCC"/>
      </left>
      <right style="thin">
        <color rgb="FFFFFFFF"/>
      </right>
    </border>
    <border>
      <left style="thin">
        <color rgb="FFFFFFFF"/>
      </left>
      <right style="thin">
        <color rgb="FFFFFFFF"/>
      </right>
    </border>
    <border>
      <left style="thin">
        <color rgb="FFFFFFFF"/>
      </left>
      <right style="thin">
        <color rgb="FFCCCCCC"/>
      </right>
    </border>
    <border>
      <right style="thin">
        <color rgb="FF000000"/>
      </right>
      <bottom style="thin">
        <color rgb="FFFFFFFF"/>
      </bottom>
    </border>
    <border>
      <right style="thin">
        <color rgb="FFCCCCCC"/>
      </right>
      <top style="thin">
        <color rgb="FFD9D9D9"/>
      </top>
    </border>
    <border>
      <right style="thin">
        <color rgb="FF000000"/>
      </right>
      <top style="thin">
        <color rgb="FFFFFFFF"/>
      </top>
      <bottom style="thin">
        <color rgb="FFFFFFFF"/>
      </bottom>
    </border>
    <border>
      <right style="thin">
        <color rgb="FFCCCCCC"/>
      </right>
    </border>
    <border>
      <right style="thin">
        <color rgb="FFCCCCCC"/>
      </right>
      <bottom style="thin">
        <color rgb="FF000000"/>
      </bottom>
    </border>
    <border>
      <left style="thin">
        <color rgb="FFCCCCCC"/>
      </left>
      <top style="thin">
        <color rgb="FFCCCCCC"/>
      </top>
    </border>
    <border>
      <top style="thin">
        <color rgb="FFCCCCCC"/>
      </top>
    </border>
    <border>
      <right style="thin">
        <color rgb="FFCCCCCC"/>
      </right>
      <top style="thin">
        <color rgb="FFCCCCCC"/>
      </top>
    </border>
    <border>
      <left style="thin">
        <color rgb="FFCCCCCC"/>
      </left>
      <bottom style="thin">
        <color rgb="FFCCCCCC"/>
      </bottom>
    </border>
    <border>
      <bottom style="thin">
        <color rgb="FFCCCCCC"/>
      </bottom>
    </border>
    <border>
      <right style="thin">
        <color rgb="FFCCCCCC"/>
      </right>
      <bottom style="thin">
        <color rgb="FFCCCCCC"/>
      </bottom>
    </border>
    <border>
      <left style="thin">
        <color rgb="FF000000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right style="thin">
        <color rgb="FFFFFFFF"/>
      </right>
      <bottom style="thin">
        <color rgb="FFFFFFFF"/>
      </bottom>
    </border>
    <border>
      <left style="thin">
        <color rgb="FFFFFFFF"/>
      </left>
      <right style="thin">
        <color rgb="FF000000"/>
      </right>
      <top style="thin">
        <color rgb="FFFFFFFF"/>
      </top>
      <bottom style="thin">
        <color rgb="FFFFFFFF"/>
      </bottom>
    </border>
    <border>
      <left style="thin">
        <color rgb="FF000000"/>
      </left>
      <right style="thin">
        <color rgb="FFFFFFFF"/>
      </right>
      <top style="thin">
        <color rgb="FFFFFFFF"/>
      </top>
      <bottom style="thin">
        <color rgb="FF000000"/>
      </bottom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000000"/>
      </bottom>
    </border>
    <border>
      <left style="thin">
        <color rgb="FFFFFFFF"/>
      </left>
      <right style="thin">
        <color rgb="FF000000"/>
      </right>
      <top style="thin">
        <color rgb="FFFFFFFF"/>
      </top>
      <bottom style="thin">
        <color rgb="FF000000"/>
      </bottom>
    </border>
    <border>
      <left style="medium">
        <color rgb="FF000000"/>
      </left>
      <top style="medium">
        <color rgb="FF000000"/>
      </top>
      <bottom style="hair">
        <color rgb="FFFFFFFF"/>
      </bottom>
    </border>
    <border>
      <left style="medium">
        <color rgb="FF000000"/>
      </left>
      <top style="hair">
        <color rgb="FFFFFFFF"/>
      </top>
      <bottom style="hair">
        <color rgb="FFFFFFFF"/>
      </bottom>
    </border>
    <border>
      <left style="medium">
        <color rgb="FF000000"/>
      </left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EFEFEF"/>
      </top>
    </border>
    <border>
      <left style="medium">
        <color rgb="FF000000"/>
      </left>
      <top style="thin">
        <color rgb="FFE7E6E6"/>
      </top>
    </border>
    <border>
      <top style="thin">
        <color rgb="FFD9D9D9"/>
      </top>
      <bottom style="thin">
        <color rgb="FFD9D9D9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E7E6E6"/>
      </left>
      <top style="thin">
        <color rgb="FFE7E6E6"/>
      </top>
      <bottom style="thin">
        <color rgb="FFE7E6E6"/>
      </bottom>
    </border>
    <border>
      <left style="hair">
        <color rgb="FF000000"/>
      </left>
      <top style="thin">
        <color rgb="FFD9D9D9"/>
      </top>
      <bottom style="thin">
        <color rgb="FFD9D9D9"/>
      </bottom>
    </border>
    <border>
      <left style="medium">
        <color rgb="FF000000"/>
      </left>
      <bottom style="thin">
        <color rgb="FFE7E6E6"/>
      </bottom>
    </border>
    <border>
      <left style="medium">
        <color rgb="FF000000"/>
      </left>
      <top style="thin">
        <color rgb="FFE7E6E6"/>
      </top>
      <bottom style="thin">
        <color rgb="FFE7E6E6"/>
      </bottom>
    </border>
    <border>
      <left style="thin">
        <color rgb="FFE7E6E6"/>
      </left>
      <top style="thin">
        <color rgb="FFE7E6E6"/>
      </top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thin">
        <color rgb="FFE7E6E6"/>
      </left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thin">
        <color rgb="FFEFEFEF"/>
      </top>
    </border>
    <border>
      <top style="thin">
        <color rgb="FFD9D9D9"/>
      </top>
      <bottom style="medium">
        <color rgb="FF000000"/>
      </bottom>
    </border>
    <border>
      <left style="medium">
        <color rgb="FF000000"/>
      </left>
      <top style="thin">
        <color rgb="FF000000"/>
      </top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right style="medium">
        <color rgb="FF000000"/>
      </right>
      <top style="thin">
        <color rgb="FFD9D9D9"/>
      </top>
      <bottom style="thin">
        <color rgb="FFD9D9D9"/>
      </bottom>
    </border>
    <border>
      <left style="hair">
        <color rgb="FF000000"/>
      </left>
      <right style="medium">
        <color rgb="FF000000"/>
      </right>
      <top style="thin">
        <color rgb="FFD9D9D9"/>
      </top>
      <bottom style="thin">
        <color rgb="FFD9D9D9"/>
      </bottom>
    </border>
    <border>
      <right style="medium">
        <color rgb="FF000000"/>
      </right>
      <top style="thin">
        <color rgb="FFD9D9D9"/>
      </top>
      <bottom style="medium">
        <color rgb="FF000000"/>
      </bottom>
    </border>
    <border>
      <left style="thin">
        <color rgb="FFCCCCCC"/>
      </left>
      <right style="thin">
        <color rgb="FFFFFFFF"/>
      </right>
      <top style="thin">
        <color rgb="FF000000"/>
      </top>
      <bottom style="thin">
        <color rgb="FFFFFFFF"/>
      </bottom>
    </border>
    <border>
      <left style="thin">
        <color rgb="FFFFFFFF"/>
      </left>
      <right style="thin">
        <color rgb="FFFFFFFF"/>
      </right>
      <top style="thin">
        <color rgb="FF000000"/>
      </top>
      <bottom style="thin">
        <color rgb="FFFFFFFF"/>
      </bottom>
    </border>
    <border>
      <left style="thin">
        <color rgb="FFFFFFFF"/>
      </left>
      <right style="thin">
        <color rgb="FFCCCCCC"/>
      </right>
      <top style="thin">
        <color rgb="FF000000"/>
      </top>
      <bottom style="thin">
        <color rgb="FFFFFFFF"/>
      </bottom>
    </border>
    <border>
      <right style="thin">
        <color rgb="FF000000"/>
      </right>
      <top style="thin">
        <color rgb="FF000000"/>
      </top>
      <bottom style="thin">
        <color rgb="FFFFFFFF"/>
      </bottom>
    </border>
    <border>
      <top style="thin">
        <color rgb="FFFFFFFF"/>
      </top>
      <bottom style="thin">
        <color rgb="FFFFFFFF"/>
      </bottom>
    </border>
    <border>
      <right style="thin">
        <color rgb="FFCCCCCC"/>
      </right>
      <top style="thin">
        <color rgb="FFFFFFFF"/>
      </top>
      <bottom style="thin">
        <color rgb="FFFFFFFF"/>
      </bottom>
    </border>
    <border>
      <left style="thin">
        <color rgb="FFCCCCCC"/>
      </left>
      <right style="thin">
        <color rgb="FFFFFFFF"/>
      </right>
      <top style="thin">
        <color rgb="FFFFFFFF"/>
      </top>
      <bottom style="thin">
        <color rgb="FF000000"/>
      </bottom>
    </border>
    <border>
      <left style="thin">
        <color rgb="FFFFFFFF"/>
      </left>
      <right style="thin">
        <color rgb="FFCCCCCC"/>
      </right>
      <top style="thin">
        <color rgb="FFFFFFFF"/>
      </top>
      <bottom style="thin">
        <color rgb="FF000000"/>
      </bottom>
    </border>
    <border>
      <left style="thin">
        <color rgb="FFCCCCCC"/>
      </left>
      <top style="thin">
        <color rgb="FFD9D9D9"/>
      </top>
    </border>
    <border>
      <top style="thin">
        <color rgb="FFD9D9D9"/>
      </top>
    </border>
    <border>
      <left style="thin">
        <color rgb="FF000000"/>
      </left>
      <top style="thin">
        <color rgb="FF000000"/>
      </top>
      <bottom style="hair">
        <color rgb="FFFFFFFF"/>
      </bottom>
    </border>
    <border>
      <left style="medium">
        <color rgb="FF000000"/>
      </left>
      <top style="medium">
        <color rgb="FF000000"/>
      </top>
      <bottom style="thin">
        <color rgb="FFE6B8AF"/>
      </bottom>
    </border>
    <border>
      <top style="medium">
        <color rgb="FF000000"/>
      </top>
      <bottom style="thin">
        <color rgb="FFE6B8AF"/>
      </bottom>
    </border>
    <border>
      <right style="medium">
        <color rgb="FF000000"/>
      </right>
      <top style="medium">
        <color rgb="FF000000"/>
      </top>
      <bottom style="thin">
        <color rgb="FFE6B8AF"/>
      </bottom>
    </border>
    <border>
      <left style="medium">
        <color rgb="FF000000"/>
      </left>
      <top style="thin">
        <color rgb="FFE6B8AF"/>
      </top>
      <bottom style="thin">
        <color rgb="FFE6B8AF"/>
      </bottom>
    </border>
    <border>
      <top style="thin">
        <color rgb="FFE6B8AF"/>
      </top>
      <bottom style="thin">
        <color rgb="FFE6B8AF"/>
      </bottom>
    </border>
    <border>
      <right style="medium">
        <color rgb="FF000000"/>
      </right>
      <top style="thin">
        <color rgb="FFE6B8AF"/>
      </top>
      <bottom style="thin">
        <color rgb="FFE6B8AF"/>
      </bottom>
    </border>
    <border>
      <left style="thin">
        <color rgb="FF000000"/>
      </left>
      <top style="hair">
        <color rgb="FFFFFFFF"/>
      </top>
      <bottom style="hair">
        <color rgb="FFFFFFFF"/>
      </bottom>
    </border>
    <border>
      <left style="medium">
        <color rgb="FF000000"/>
      </left>
      <top style="thin">
        <color rgb="FFE6B8AF"/>
      </top>
      <bottom style="medium">
        <color rgb="FF000000"/>
      </bottom>
    </border>
    <border>
      <top style="thin">
        <color rgb="FFE6B8AF"/>
      </top>
      <bottom style="medium">
        <color rgb="FF000000"/>
      </bottom>
    </border>
    <border>
      <right style="thin">
        <color rgb="FFE6B8AF"/>
      </right>
      <top style="thin">
        <color rgb="FFE6B8AF"/>
      </top>
      <bottom style="medium">
        <color rgb="FF000000"/>
      </bottom>
    </border>
    <border>
      <left style="thin">
        <color rgb="FFE6B8AF"/>
      </left>
      <right style="thin">
        <color rgb="FFE6B8AF"/>
      </right>
      <top style="thin">
        <color rgb="FFE6B8AF"/>
      </top>
      <bottom style="medium">
        <color rgb="FF000000"/>
      </bottom>
    </border>
    <border>
      <left style="thin">
        <color rgb="FFE6B8AF"/>
      </left>
      <top style="thin">
        <color rgb="FFE6B8AF"/>
      </top>
      <bottom style="medium">
        <color rgb="FF000000"/>
      </bottom>
    </border>
    <border>
      <right style="medium">
        <color rgb="FF000000"/>
      </right>
      <top style="thin">
        <color rgb="FFE6B8AF"/>
      </top>
      <bottom style="medium">
        <color rgb="FF000000"/>
      </bottom>
    </border>
    <border>
      <right style="thin">
        <color rgb="FFFFFFFF"/>
      </right>
    </border>
    <border>
      <left style="thin">
        <color rgb="FF000000"/>
      </left>
      <right style="hair">
        <color rgb="FFFFFFFF"/>
      </right>
      <bottom style="hair">
        <color rgb="FFFFFFFF"/>
      </bottom>
    </border>
    <border>
      <left style="hair">
        <color rgb="FFFFFFFF"/>
      </left>
      <right style="hair">
        <color rgb="FFFFFFFF"/>
      </right>
      <bottom style="hair">
        <color rgb="FFFFFFFF"/>
      </bottom>
    </border>
    <border>
      <left style="hair">
        <color rgb="FFFFFFFF"/>
      </left>
      <bottom style="hair">
        <color rgb="FFFFFFFF"/>
      </bottom>
    </border>
    <border>
      <left style="thin">
        <color rgb="FF000000"/>
      </left>
      <top style="thin">
        <color rgb="FFEFEFEF"/>
      </top>
    </border>
    <border>
      <left style="thin">
        <color rgb="FF000000"/>
      </left>
      <right style="thin">
        <color rgb="FF000000"/>
      </right>
      <bottom style="hair">
        <color rgb="FF000000"/>
      </bottom>
    </border>
    <border>
      <bottom style="hair">
        <color rgb="FF000000"/>
      </bottom>
    </border>
    <border>
      <left style="thin">
        <color rgb="FF000000"/>
      </left>
      <top style="thin">
        <color rgb="FFE7E6E6"/>
      </top>
      <bottom style="thin">
        <color rgb="FFE7E6E6"/>
      </bottom>
    </border>
    <border>
      <right style="thin">
        <color rgb="FFD9D9D9"/>
      </right>
      <top style="thin">
        <color rgb="FFD9D9D9"/>
      </top>
      <bottom style="thin">
        <color rgb="FFD9D9D9"/>
      </bottom>
    </border>
    <border>
      <left style="thin">
        <color rgb="FFE7E6E6"/>
      </left>
      <bottom style="thin">
        <color rgb="FFE7E6E6"/>
      </bottom>
    </border>
    <border>
      <left style="thin">
        <color rgb="FF000000"/>
      </left>
      <top style="thin">
        <color rgb="FFE7E6E6"/>
      </top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</border>
    <border>
      <right style="thin">
        <color rgb="FF000000"/>
      </right>
      <top style="dotted">
        <color rgb="FF000000"/>
      </top>
      <bottom style="dotted">
        <color rgb="FF000000"/>
      </bottom>
    </border>
    <border>
      <right style="thin">
        <color rgb="FF000000"/>
      </right>
      <bottom style="dotted">
        <color rgb="FF000000"/>
      </bottom>
    </border>
    <border>
      <top style="thin">
        <color rgb="FFD9D9D9"/>
      </top>
      <bottom style="thin">
        <color rgb="FF000000"/>
      </bottom>
    </border>
    <border>
      <right style="thin">
        <color rgb="FFD9D9D9"/>
      </right>
      <top style="thin">
        <color rgb="FFD9D9D9"/>
      </top>
      <bottom style="medium">
        <color rgb="FF000000"/>
      </bottom>
    </border>
    <border>
      <left style="dotted">
        <color rgb="FF000000"/>
      </left>
      <right style="dotted">
        <color rgb="FF000000"/>
      </right>
      <top style="dotted">
        <color rgb="FF000000"/>
      </top>
      <bottom style="medium">
        <color rgb="FF000000"/>
      </bottom>
    </border>
    <border>
      <right style="thin">
        <color rgb="FF000000"/>
      </right>
      <bottom style="medium">
        <color rgb="FF000000"/>
      </bottom>
    </border>
    <border>
      <left style="thin">
        <color rgb="FF000000"/>
      </left>
      <bottom style="medium">
        <color rgb="FF000000"/>
      </bottom>
    </border>
    <border>
      <left style="thin">
        <color rgb="FFCCCCCC"/>
      </left>
      <top style="thin">
        <color rgb="FFFFFFFF"/>
      </top>
      <bottom style="thin">
        <color rgb="FFFFFFFF"/>
      </bottom>
    </border>
    <border>
      <left style="thin">
        <color rgb="FFFFFFFF"/>
      </left>
      <top style="thin">
        <color rgb="FFFFFFFF"/>
      </top>
      <bottom style="thin">
        <color rgb="FFFFFFFF"/>
      </bottom>
    </border>
    <border>
      <left style="thin">
        <color rgb="FFFFFFFF"/>
      </left>
      <bottom style="thin">
        <color rgb="FF000000"/>
      </bottom>
    </border>
    <border>
      <left style="medium">
        <color rgb="FF000000"/>
      </left>
      <right style="hair">
        <color rgb="FFFFFFFF"/>
      </right>
      <bottom style="hair">
        <color rgb="FFFFFFFF"/>
      </bottom>
    </border>
    <border>
      <right style="thin">
        <color rgb="FF000000"/>
      </right>
      <bottom style="hair">
        <color rgb="FFFFFFFF"/>
      </bottom>
    </border>
    <border>
      <right style="hair">
        <color rgb="FFFFFFFF"/>
      </right>
      <bottom style="hair">
        <color rgb="FFFFFFFF"/>
      </bottom>
    </border>
    <border>
      <left style="thin">
        <color rgb="FF000000"/>
      </left>
      <bottom style="hair">
        <color rgb="FF000000"/>
      </bottom>
    </border>
    <border>
      <right style="thin">
        <color rgb="FF000000"/>
      </right>
      <top style="thin">
        <color rgb="FFD9D9D9"/>
      </top>
      <bottom style="thin">
        <color rgb="FFD9D9D9"/>
      </bottom>
    </border>
    <border>
      <right style="thin">
        <color rgb="FF000000"/>
      </right>
      <top style="thin">
        <color rgb="FFD9D9D9"/>
      </top>
      <bottom style="medium">
        <color rgb="FF000000"/>
      </bottom>
    </border>
  </borders>
  <cellStyleXfs count="1">
    <xf borderId="0" fillId="0" fontId="0" numFmtId="0" applyAlignment="1" applyFont="1"/>
  </cellStyleXfs>
  <cellXfs count="958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readingOrder="0"/>
    </xf>
    <xf borderId="2" fillId="0" fontId="1" numFmtId="0" xfId="0" applyAlignment="1" applyBorder="1" applyFont="1">
      <alignment horizontal="center" readingOrder="0"/>
    </xf>
    <xf borderId="2" fillId="0" fontId="1" numFmtId="0" xfId="0" applyAlignment="1" applyBorder="1" applyFont="1">
      <alignment readingOrder="0"/>
    </xf>
    <xf borderId="3" fillId="0" fontId="1" numFmtId="0" xfId="0" applyAlignment="1" applyBorder="1" applyFont="1">
      <alignment readingOrder="0"/>
    </xf>
    <xf borderId="2" fillId="0" fontId="1" numFmtId="0" xfId="0" applyAlignment="1" applyBorder="1" applyFont="1">
      <alignment horizontal="center"/>
    </xf>
    <xf borderId="2" fillId="0" fontId="1" numFmtId="0" xfId="0" applyBorder="1" applyFont="1"/>
    <xf borderId="4" fillId="0" fontId="1" numFmtId="0" xfId="0" applyBorder="1" applyFont="1"/>
    <xf borderId="5" fillId="0" fontId="2" numFmtId="0" xfId="0" applyAlignment="1" applyBorder="1" applyFont="1">
      <alignment readingOrder="0"/>
    </xf>
    <xf borderId="0" fillId="0" fontId="2" numFmtId="0" xfId="0" applyAlignment="1" applyFont="1">
      <alignment horizontal="center" readingOrder="0"/>
    </xf>
    <xf borderId="0" fillId="0" fontId="2" numFmtId="0" xfId="0" applyAlignment="1" applyFont="1">
      <alignment readingOrder="0"/>
    </xf>
    <xf borderId="6" fillId="0" fontId="3" numFmtId="0" xfId="0" applyAlignment="1" applyBorder="1" applyFont="1">
      <alignment readingOrder="0"/>
    </xf>
    <xf borderId="0" fillId="0" fontId="1" numFmtId="0" xfId="0" applyAlignment="1" applyFont="1">
      <alignment horizontal="center"/>
    </xf>
    <xf borderId="0" fillId="0" fontId="1" numFmtId="0" xfId="0" applyFont="1"/>
    <xf borderId="7" fillId="0" fontId="3" numFmtId="0" xfId="0" applyAlignment="1" applyBorder="1" applyFont="1">
      <alignment readingOrder="0"/>
    </xf>
    <xf borderId="8" fillId="0" fontId="1" numFmtId="0" xfId="0" applyBorder="1" applyFont="1"/>
    <xf borderId="5" fillId="0" fontId="4" numFmtId="0" xfId="0" applyAlignment="1" applyBorder="1" applyFont="1">
      <alignment readingOrder="0"/>
    </xf>
    <xf borderId="0" fillId="0" fontId="4" numFmtId="0" xfId="0" applyAlignment="1" applyFont="1">
      <alignment horizontal="center" readingOrder="0"/>
    </xf>
    <xf borderId="0" fillId="0" fontId="4" numFmtId="0" xfId="0" applyAlignment="1" applyFont="1">
      <alignment readingOrder="0"/>
    </xf>
    <xf borderId="6" fillId="2" fontId="5" numFmtId="0" xfId="0" applyAlignment="1" applyBorder="1" applyFill="1" applyFont="1">
      <alignment readingOrder="0"/>
    </xf>
    <xf borderId="0" fillId="0" fontId="5" numFmtId="0" xfId="0" applyAlignment="1" applyFont="1">
      <alignment horizontal="center"/>
    </xf>
    <xf borderId="0" fillId="0" fontId="5" numFmtId="0" xfId="0" applyFont="1"/>
    <xf borderId="6" fillId="3" fontId="5" numFmtId="0" xfId="0" applyAlignment="1" applyBorder="1" applyFill="1" applyFont="1">
      <alignment readingOrder="0"/>
    </xf>
    <xf borderId="0" fillId="0" fontId="4" numFmtId="0" xfId="0" applyFont="1"/>
    <xf borderId="8" fillId="0" fontId="4" numFmtId="0" xfId="0" applyBorder="1" applyFont="1"/>
    <xf borderId="6" fillId="0" fontId="4" numFmtId="0" xfId="0" applyAlignment="1" applyBorder="1" applyFont="1">
      <alignment readingOrder="0"/>
    </xf>
    <xf borderId="9" fillId="0" fontId="4" numFmtId="0" xfId="0" applyAlignment="1" applyBorder="1" applyFont="1">
      <alignment readingOrder="0"/>
    </xf>
    <xf borderId="5" fillId="0" fontId="4" numFmtId="0" xfId="0" applyBorder="1" applyFont="1"/>
    <xf borderId="0" fillId="0" fontId="4" numFmtId="0" xfId="0" applyAlignment="1" applyFont="1">
      <alignment horizontal="center"/>
    </xf>
    <xf borderId="6" fillId="4" fontId="5" numFmtId="0" xfId="0" applyAlignment="1" applyBorder="1" applyFill="1" applyFont="1">
      <alignment readingOrder="0"/>
    </xf>
    <xf borderId="10" fillId="0" fontId="4" numFmtId="0" xfId="0" applyBorder="1" applyFont="1"/>
    <xf borderId="11" fillId="0" fontId="4" numFmtId="0" xfId="0" applyAlignment="1" applyBorder="1" applyFont="1">
      <alignment readingOrder="0"/>
    </xf>
    <xf borderId="11" fillId="0" fontId="4" numFmtId="0" xfId="0" applyAlignment="1" applyBorder="1" applyFont="1">
      <alignment horizontal="center"/>
    </xf>
    <xf borderId="11" fillId="0" fontId="4" numFmtId="0" xfId="0" applyBorder="1" applyFont="1"/>
    <xf borderId="12" fillId="0" fontId="4" numFmtId="0" xfId="0" applyBorder="1" applyFont="1"/>
    <xf borderId="13" fillId="0" fontId="4" numFmtId="0" xfId="0" applyAlignment="1" applyBorder="1" applyFont="1">
      <alignment horizontal="center" readingOrder="0"/>
    </xf>
    <xf borderId="0" fillId="0" fontId="4" numFmtId="164" xfId="0" applyAlignment="1" applyFont="1" applyNumberFormat="1">
      <alignment horizontal="left" readingOrder="0"/>
    </xf>
    <xf borderId="14" fillId="0" fontId="6" numFmtId="0" xfId="0" applyBorder="1" applyFont="1"/>
    <xf borderId="14" fillId="0" fontId="4" numFmtId="0" xfId="0" applyAlignment="1" applyBorder="1" applyFont="1">
      <alignment readingOrder="0"/>
    </xf>
    <xf borderId="14" fillId="0" fontId="4" numFmtId="0" xfId="0" applyBorder="1" applyFont="1"/>
    <xf borderId="15" fillId="0" fontId="4" numFmtId="0" xfId="0" applyAlignment="1" applyBorder="1" applyFont="1">
      <alignment horizontal="center" readingOrder="0"/>
    </xf>
    <xf borderId="3" fillId="0" fontId="4" numFmtId="164" xfId="0" applyAlignment="1" applyBorder="1" applyFont="1" applyNumberFormat="1">
      <alignment horizontal="left" readingOrder="0"/>
    </xf>
    <xf borderId="3" fillId="0" fontId="4" numFmtId="0" xfId="0" applyAlignment="1" applyBorder="1" applyFont="1">
      <alignment horizontal="center" readingOrder="0"/>
    </xf>
    <xf borderId="3" fillId="0" fontId="4" numFmtId="0" xfId="0" applyAlignment="1" applyBorder="1" applyFont="1">
      <alignment readingOrder="0"/>
    </xf>
    <xf borderId="16" fillId="0" fontId="4" numFmtId="0" xfId="0" applyAlignment="1" applyBorder="1" applyFont="1">
      <alignment readingOrder="0"/>
    </xf>
    <xf borderId="17" fillId="0" fontId="4" numFmtId="0" xfId="0" applyBorder="1" applyFont="1"/>
    <xf borderId="18" fillId="0" fontId="4" numFmtId="0" xfId="0" applyAlignment="1" applyBorder="1" applyFont="1">
      <alignment horizontal="center"/>
    </xf>
    <xf borderId="18" fillId="0" fontId="4" numFmtId="0" xfId="0" applyBorder="1" applyFont="1"/>
    <xf borderId="19" fillId="0" fontId="4" numFmtId="0" xfId="0" applyBorder="1" applyFont="1"/>
    <xf borderId="1" fillId="0" fontId="4" numFmtId="0" xfId="0" applyAlignment="1" applyBorder="1" applyFont="1">
      <alignment horizontal="left" readingOrder="0"/>
    </xf>
    <xf borderId="2" fillId="0" fontId="4" numFmtId="0" xfId="0" applyAlignment="1" applyBorder="1" applyFont="1">
      <alignment horizontal="center" readingOrder="0"/>
    </xf>
    <xf borderId="2" fillId="0" fontId="4" numFmtId="0" xfId="0" applyAlignment="1" applyBorder="1" applyFont="1">
      <alignment horizontal="left" readingOrder="0"/>
    </xf>
    <xf borderId="2" fillId="0" fontId="4" numFmtId="0" xfId="0" applyAlignment="1" applyBorder="1" applyFont="1">
      <alignment horizontal="center"/>
    </xf>
    <xf borderId="2" fillId="0" fontId="4" numFmtId="0" xfId="0" applyAlignment="1" applyBorder="1" applyFont="1">
      <alignment horizontal="left"/>
    </xf>
    <xf borderId="4" fillId="0" fontId="4" numFmtId="0" xfId="0" applyAlignment="1" applyBorder="1" applyFont="1">
      <alignment horizontal="left"/>
    </xf>
    <xf borderId="5" fillId="0" fontId="4" numFmtId="0" xfId="0" applyAlignment="1" applyBorder="1" applyFont="1">
      <alignment horizontal="left"/>
    </xf>
    <xf borderId="0" fillId="0" fontId="4" numFmtId="0" xfId="0" applyAlignment="1" applyFont="1">
      <alignment horizontal="left" readingOrder="0"/>
    </xf>
    <xf borderId="0" fillId="2" fontId="7" numFmtId="0" xfId="0" applyAlignment="1" applyFont="1">
      <alignment readingOrder="0"/>
    </xf>
    <xf borderId="0" fillId="4" fontId="7" numFmtId="0" xfId="0" applyAlignment="1" applyFont="1">
      <alignment readingOrder="0"/>
    </xf>
    <xf borderId="8" fillId="3" fontId="7" numFmtId="0" xfId="0" applyAlignment="1" applyBorder="1" applyFont="1">
      <alignment readingOrder="0"/>
    </xf>
    <xf borderId="0" fillId="0" fontId="4" numFmtId="0" xfId="0" applyAlignment="1" applyFont="1">
      <alignment horizontal="left"/>
    </xf>
    <xf borderId="8" fillId="0" fontId="4" numFmtId="0" xfId="0" applyAlignment="1" applyBorder="1" applyFont="1">
      <alignment horizontal="left"/>
    </xf>
    <xf borderId="5" fillId="0" fontId="4" numFmtId="0" xfId="0" applyAlignment="1" applyBorder="1" applyFont="1">
      <alignment horizontal="left" readingOrder="0"/>
    </xf>
    <xf borderId="0" fillId="0" fontId="8" numFmtId="0" xfId="0" applyAlignment="1" applyFont="1">
      <alignment horizontal="left" readingOrder="0"/>
    </xf>
    <xf borderId="8" fillId="0" fontId="9" numFmtId="0" xfId="0" applyAlignment="1" applyBorder="1" applyFont="1">
      <alignment horizontal="left" readingOrder="0"/>
    </xf>
    <xf borderId="8" fillId="0" fontId="4" numFmtId="0" xfId="0" applyAlignment="1" applyBorder="1" applyFont="1">
      <alignment horizontal="left" readingOrder="0"/>
    </xf>
    <xf borderId="17" fillId="0" fontId="4" numFmtId="0" xfId="0" applyAlignment="1" applyBorder="1" applyFont="1">
      <alignment horizontal="left"/>
    </xf>
    <xf borderId="18" fillId="0" fontId="4" numFmtId="0" xfId="0" applyAlignment="1" applyBorder="1" applyFont="1">
      <alignment horizontal="center" readingOrder="0"/>
    </xf>
    <xf borderId="18" fillId="0" fontId="4" numFmtId="0" xfId="0" applyAlignment="1" applyBorder="1" applyFont="1">
      <alignment horizontal="left" readingOrder="0"/>
    </xf>
    <xf borderId="19" fillId="0" fontId="4" numFmtId="0" xfId="0" applyAlignment="1" applyBorder="1" applyFont="1">
      <alignment horizontal="left" readingOrder="0"/>
    </xf>
    <xf borderId="0" fillId="0" fontId="10" numFmtId="0" xfId="0" applyFont="1"/>
    <xf borderId="0" fillId="2" fontId="11" numFmtId="0" xfId="0" applyAlignment="1" applyFont="1">
      <alignment readingOrder="0"/>
    </xf>
    <xf borderId="0" fillId="0" fontId="11" numFmtId="0" xfId="0" applyAlignment="1" applyFont="1">
      <alignment readingOrder="0"/>
    </xf>
    <xf borderId="0" fillId="0" fontId="11" numFmtId="0" xfId="0" applyFont="1"/>
    <xf borderId="0" fillId="4" fontId="11" numFmtId="0" xfId="0" applyAlignment="1" applyFont="1">
      <alignment readingOrder="0"/>
    </xf>
    <xf borderId="0" fillId="3" fontId="11" numFmtId="0" xfId="0" applyAlignment="1" applyFont="1">
      <alignment readingOrder="0"/>
    </xf>
    <xf borderId="20" fillId="0" fontId="12" numFmtId="0" xfId="0" applyAlignment="1" applyBorder="1" applyFont="1">
      <alignment horizontal="center" readingOrder="0" vertical="center"/>
    </xf>
    <xf borderId="21" fillId="5" fontId="13" numFmtId="0" xfId="0" applyAlignment="1" applyBorder="1" applyFill="1" applyFont="1">
      <alignment horizontal="center" readingOrder="0" vertical="center"/>
    </xf>
    <xf borderId="22" fillId="0" fontId="6" numFmtId="0" xfId="0" applyBorder="1" applyFont="1"/>
    <xf borderId="12" fillId="0" fontId="13" numFmtId="0" xfId="0" applyAlignment="1" applyBorder="1" applyFont="1">
      <alignment horizontal="center" readingOrder="0" vertical="center"/>
    </xf>
    <xf borderId="23" fillId="0" fontId="14" numFmtId="0" xfId="0" applyBorder="1" applyFont="1"/>
    <xf borderId="24" fillId="5" fontId="1" numFmtId="0" xfId="0" applyBorder="1" applyFont="1"/>
    <xf borderId="0" fillId="5" fontId="13" numFmtId="0" xfId="0" applyAlignment="1" applyFont="1">
      <alignment horizontal="center" readingOrder="0" vertical="center"/>
    </xf>
    <xf borderId="14" fillId="0" fontId="12" numFmtId="0" xfId="0" applyAlignment="1" applyBorder="1" applyFont="1">
      <alignment horizontal="center" readingOrder="0" vertical="center"/>
    </xf>
    <xf borderId="25" fillId="5" fontId="1" numFmtId="0" xfId="0" applyBorder="1" applyFont="1"/>
    <xf borderId="0" fillId="5" fontId="1" numFmtId="0" xfId="0" applyFont="1"/>
    <xf borderId="0" fillId="5" fontId="15" numFmtId="0" xfId="0" applyAlignment="1" applyFont="1">
      <alignment horizontal="center" readingOrder="0" vertical="center"/>
    </xf>
    <xf borderId="0" fillId="5" fontId="16" numFmtId="0" xfId="0" applyAlignment="1" applyFont="1">
      <alignment horizontal="center" vertical="center"/>
    </xf>
    <xf borderId="0" fillId="5" fontId="17" numFmtId="0" xfId="0" applyAlignment="1" applyFont="1">
      <alignment horizontal="right" readingOrder="0" vertical="center"/>
    </xf>
    <xf borderId="0" fillId="5" fontId="17" numFmtId="0" xfId="0" applyAlignment="1" applyFont="1">
      <alignment horizontal="left" readingOrder="0" vertical="center"/>
    </xf>
    <xf borderId="0" fillId="5" fontId="18" numFmtId="165" xfId="0" applyAlignment="1" applyFont="1" applyNumberFormat="1">
      <alignment horizontal="center" readingOrder="0" vertical="center"/>
    </xf>
    <xf borderId="14" fillId="0" fontId="19" numFmtId="166" xfId="0" applyAlignment="1" applyBorder="1" applyFont="1" applyNumberFormat="1">
      <alignment horizontal="center" readingOrder="0" vertical="center"/>
    </xf>
    <xf borderId="23" fillId="0" fontId="20" numFmtId="0" xfId="0" applyAlignment="1" applyBorder="1" applyFont="1">
      <alignment vertical="bottom"/>
    </xf>
    <xf borderId="26" fillId="0" fontId="20" numFmtId="0" xfId="0" applyAlignment="1" applyBorder="1" applyFont="1">
      <alignment vertical="bottom"/>
    </xf>
    <xf borderId="27" fillId="0" fontId="21" numFmtId="0" xfId="0" applyAlignment="1" applyBorder="1" applyFont="1">
      <alignment vertical="bottom"/>
    </xf>
    <xf borderId="27" fillId="0" fontId="19" numFmtId="0" xfId="0" applyAlignment="1" applyBorder="1" applyFont="1">
      <alignment horizontal="center" vertical="bottom"/>
    </xf>
    <xf borderId="27" fillId="0" fontId="19" numFmtId="0" xfId="0" applyAlignment="1" applyBorder="1" applyFont="1">
      <alignment vertical="bottom"/>
    </xf>
    <xf borderId="28" fillId="0" fontId="21" numFmtId="0" xfId="0" applyAlignment="1" applyBorder="1" applyFont="1">
      <alignment vertical="bottom"/>
    </xf>
    <xf borderId="29" fillId="0" fontId="21" numFmtId="0" xfId="0" applyAlignment="1" applyBorder="1" applyFont="1">
      <alignment vertical="bottom"/>
    </xf>
    <xf borderId="0" fillId="6" fontId="18" numFmtId="0" xfId="0" applyAlignment="1" applyFill="1" applyFont="1">
      <alignment horizontal="center" readingOrder="0" vertical="center"/>
    </xf>
    <xf borderId="0" fillId="0" fontId="18" numFmtId="0" xfId="0" applyAlignment="1" applyFont="1">
      <alignment horizontal="center" readingOrder="0" vertical="center"/>
    </xf>
    <xf borderId="0" fillId="7" fontId="18" numFmtId="0" xfId="0" applyAlignment="1" applyFill="1" applyFont="1">
      <alignment horizontal="left" readingOrder="0" vertical="center"/>
    </xf>
    <xf borderId="0" fillId="7" fontId="18" numFmtId="0" xfId="0" applyAlignment="1" applyFont="1">
      <alignment horizontal="center" readingOrder="0" vertical="center"/>
    </xf>
    <xf borderId="30" fillId="7" fontId="7" numFmtId="0" xfId="0" applyAlignment="1" applyBorder="1" applyFont="1">
      <alignment vertical="bottom"/>
    </xf>
    <xf borderId="31" fillId="0" fontId="21" numFmtId="0" xfId="0" applyAlignment="1" applyBorder="1" applyFont="1">
      <alignment vertical="bottom"/>
    </xf>
    <xf borderId="23" fillId="0" fontId="22" numFmtId="0" xfId="0" applyAlignment="1" applyBorder="1" applyFont="1">
      <alignment vertical="bottom"/>
    </xf>
    <xf borderId="24" fillId="0" fontId="7" numFmtId="0" xfId="0" applyAlignment="1" applyBorder="1" applyFont="1">
      <alignment vertical="bottom"/>
    </xf>
    <xf borderId="0" fillId="0" fontId="7" numFmtId="0" xfId="0" applyAlignment="1" applyFont="1">
      <alignment vertical="bottom"/>
    </xf>
    <xf borderId="0" fillId="0" fontId="7" numFmtId="167" xfId="0" applyAlignment="1" applyFont="1" applyNumberFormat="1">
      <alignment horizontal="right" vertical="bottom"/>
    </xf>
    <xf borderId="0" fillId="0" fontId="7" numFmtId="0" xfId="0" applyAlignment="1" applyFont="1">
      <alignment horizontal="center" vertical="bottom"/>
    </xf>
    <xf borderId="32" fillId="0" fontId="7" numFmtId="167" xfId="0" applyAlignment="1" applyBorder="1" applyFont="1" applyNumberFormat="1">
      <alignment horizontal="right" vertical="bottom"/>
    </xf>
    <xf borderId="31" fillId="0" fontId="23" numFmtId="167" xfId="0" applyAlignment="1" applyBorder="1" applyFont="1" applyNumberFormat="1">
      <alignment horizontal="right" vertical="bottom"/>
    </xf>
    <xf borderId="3" fillId="0" fontId="7" numFmtId="167" xfId="0" applyAlignment="1" applyBorder="1" applyFont="1" applyNumberFormat="1">
      <alignment horizontal="right" vertical="bottom"/>
    </xf>
    <xf borderId="33" fillId="0" fontId="7" numFmtId="167" xfId="0" applyAlignment="1" applyBorder="1" applyFont="1" applyNumberFormat="1">
      <alignment horizontal="right" vertical="bottom"/>
    </xf>
    <xf borderId="14" fillId="0" fontId="7" numFmtId="0" xfId="0" applyAlignment="1" applyBorder="1" applyFont="1">
      <alignment vertical="bottom"/>
    </xf>
    <xf borderId="16" fillId="0" fontId="18" numFmtId="167" xfId="0" applyAlignment="1" applyBorder="1" applyFont="1" applyNumberFormat="1">
      <alignment horizontal="right" vertical="bottom"/>
    </xf>
    <xf borderId="33" fillId="0" fontId="18" numFmtId="167" xfId="0" applyAlignment="1" applyBorder="1" applyFont="1" applyNumberFormat="1">
      <alignment horizontal="right" vertical="bottom"/>
    </xf>
    <xf borderId="31" fillId="0" fontId="19" numFmtId="167" xfId="0" applyAlignment="1" applyBorder="1" applyFont="1" applyNumberFormat="1">
      <alignment horizontal="right" vertical="bottom"/>
    </xf>
    <xf borderId="23" fillId="0" fontId="21" numFmtId="0" xfId="0" applyAlignment="1" applyBorder="1" applyFont="1">
      <alignment vertical="bottom"/>
    </xf>
    <xf borderId="32" fillId="0" fontId="7" numFmtId="0" xfId="0" applyAlignment="1" applyBorder="1" applyFont="1">
      <alignment vertical="bottom"/>
    </xf>
    <xf borderId="0" fillId="0" fontId="7" numFmtId="1" xfId="0" applyAlignment="1" applyFont="1" applyNumberFormat="1">
      <alignment horizontal="right" vertical="bottom"/>
    </xf>
    <xf borderId="0" fillId="0" fontId="7" numFmtId="2" xfId="0" applyAlignment="1" applyFont="1" applyNumberFormat="1">
      <alignment vertical="bottom"/>
    </xf>
    <xf borderId="32" fillId="0" fontId="7" numFmtId="1" xfId="0" applyAlignment="1" applyBorder="1" applyFont="1" applyNumberFormat="1">
      <alignment horizontal="right" vertical="bottom"/>
    </xf>
    <xf borderId="31" fillId="0" fontId="23" numFmtId="1" xfId="0" applyAlignment="1" applyBorder="1" applyFont="1" applyNumberFormat="1">
      <alignment horizontal="right" vertical="bottom"/>
    </xf>
    <xf borderId="3" fillId="0" fontId="7" numFmtId="1" xfId="0" applyAlignment="1" applyBorder="1" applyFont="1" applyNumberFormat="1">
      <alignment horizontal="right" vertical="bottom"/>
    </xf>
    <xf borderId="33" fillId="0" fontId="7" numFmtId="1" xfId="0" applyAlignment="1" applyBorder="1" applyFont="1" applyNumberFormat="1">
      <alignment horizontal="right" vertical="bottom"/>
    </xf>
    <xf borderId="16" fillId="0" fontId="18" numFmtId="1" xfId="0" applyAlignment="1" applyBorder="1" applyFont="1" applyNumberFormat="1">
      <alignment horizontal="right" vertical="bottom"/>
    </xf>
    <xf borderId="14" fillId="0" fontId="7" numFmtId="2" xfId="0" applyAlignment="1" applyBorder="1" applyFont="1" applyNumberFormat="1">
      <alignment vertical="bottom"/>
    </xf>
    <xf borderId="33" fillId="0" fontId="18" numFmtId="1" xfId="0" applyAlignment="1" applyBorder="1" applyFont="1" applyNumberFormat="1">
      <alignment horizontal="right" vertical="bottom"/>
    </xf>
    <xf borderId="31" fillId="0" fontId="19" numFmtId="1" xfId="0" applyAlignment="1" applyBorder="1" applyFont="1" applyNumberFormat="1">
      <alignment horizontal="right" vertical="bottom"/>
    </xf>
    <xf borderId="32" fillId="0" fontId="7" numFmtId="2" xfId="0" applyAlignment="1" applyBorder="1" applyFont="1" applyNumberFormat="1">
      <alignment vertical="bottom"/>
    </xf>
    <xf borderId="31" fillId="0" fontId="21" numFmtId="2" xfId="0" applyAlignment="1" applyBorder="1" applyFont="1" applyNumberFormat="1">
      <alignment vertical="bottom"/>
    </xf>
    <xf borderId="24" fillId="6" fontId="18" numFmtId="0" xfId="0" applyAlignment="1" applyBorder="1" applyFont="1">
      <alignment vertical="bottom"/>
    </xf>
    <xf borderId="0" fillId="6" fontId="7" numFmtId="0" xfId="0" applyAlignment="1" applyFont="1">
      <alignment vertical="bottom"/>
    </xf>
    <xf borderId="0" fillId="0" fontId="18" numFmtId="0" xfId="0" applyAlignment="1" applyFont="1">
      <alignment horizontal="center" vertical="bottom"/>
    </xf>
    <xf borderId="0" fillId="7" fontId="18" numFmtId="2" xfId="0" applyAlignment="1" applyFont="1" applyNumberFormat="1">
      <alignment vertical="bottom"/>
    </xf>
    <xf borderId="0" fillId="7" fontId="7" numFmtId="2" xfId="0" applyAlignment="1" applyFont="1" applyNumberFormat="1">
      <alignment vertical="bottom"/>
    </xf>
    <xf borderId="32" fillId="7" fontId="7" numFmtId="2" xfId="0" applyAlignment="1" applyBorder="1" applyFont="1" applyNumberFormat="1">
      <alignment vertical="bottom"/>
    </xf>
    <xf borderId="0" fillId="7" fontId="18" numFmtId="0" xfId="0" applyAlignment="1" applyFont="1">
      <alignment vertical="bottom"/>
    </xf>
    <xf borderId="0" fillId="7" fontId="7" numFmtId="0" xfId="0" applyAlignment="1" applyFont="1">
      <alignment vertical="bottom"/>
    </xf>
    <xf borderId="32" fillId="7" fontId="7" numFmtId="0" xfId="0" applyAlignment="1" applyBorder="1" applyFont="1">
      <alignment vertical="bottom"/>
    </xf>
    <xf borderId="0" fillId="0" fontId="7" numFmtId="168" xfId="0" applyAlignment="1" applyFont="1" applyNumberFormat="1">
      <alignment vertical="bottom"/>
    </xf>
    <xf borderId="23" fillId="0" fontId="24" numFmtId="0" xfId="0" applyAlignment="1" applyBorder="1" applyFont="1">
      <alignment vertical="bottom"/>
    </xf>
    <xf borderId="24" fillId="0" fontId="25" numFmtId="0" xfId="0" applyAlignment="1" applyBorder="1" applyFont="1">
      <alignment vertical="bottom"/>
    </xf>
    <xf borderId="0" fillId="0" fontId="7" numFmtId="2" xfId="0" applyAlignment="1" applyFont="1" applyNumberFormat="1">
      <alignment horizontal="center" vertical="bottom"/>
    </xf>
    <xf borderId="32" fillId="0" fontId="7" numFmtId="2" xfId="0" applyAlignment="1" applyBorder="1" applyFont="1" applyNumberFormat="1">
      <alignment horizontal="center" vertical="bottom"/>
    </xf>
    <xf borderId="31" fillId="0" fontId="23" numFmtId="2" xfId="0" applyAlignment="1" applyBorder="1" applyFont="1" applyNumberFormat="1">
      <alignment horizontal="center" vertical="bottom"/>
    </xf>
    <xf borderId="23" fillId="0" fontId="19" numFmtId="0" xfId="0" applyAlignment="1" applyBorder="1" applyFont="1">
      <alignment vertical="bottom"/>
    </xf>
    <xf borderId="24" fillId="0" fontId="18" numFmtId="0" xfId="0" applyAlignment="1" applyBorder="1" applyFont="1">
      <alignment vertical="bottom"/>
    </xf>
    <xf borderId="0" fillId="0" fontId="7" numFmtId="1" xfId="0" applyAlignment="1" applyFont="1" applyNumberFormat="1">
      <alignment horizontal="center" vertical="bottom"/>
    </xf>
    <xf borderId="0" fillId="0" fontId="7" numFmtId="1" xfId="0" applyAlignment="1" applyFont="1" applyNumberFormat="1">
      <alignment vertical="bottom"/>
    </xf>
    <xf borderId="32" fillId="0" fontId="7" numFmtId="1" xfId="0" applyAlignment="1" applyBorder="1" applyFont="1" applyNumberFormat="1">
      <alignment horizontal="center" vertical="bottom"/>
    </xf>
    <xf borderId="31" fillId="0" fontId="23" numFmtId="167" xfId="0" applyAlignment="1" applyBorder="1" applyFont="1" applyNumberFormat="1">
      <alignment horizontal="center" vertical="bottom"/>
    </xf>
    <xf borderId="23" fillId="0" fontId="19" numFmtId="0" xfId="0" applyAlignment="1" applyBorder="1" applyFont="1">
      <alignment readingOrder="0" vertical="bottom"/>
    </xf>
    <xf borderId="24" fillId="0" fontId="18" numFmtId="0" xfId="0" applyAlignment="1" applyBorder="1" applyFont="1">
      <alignment readingOrder="0" vertical="bottom"/>
    </xf>
    <xf borderId="0" fillId="0" fontId="7" numFmtId="1" xfId="0" applyAlignment="1" applyFont="1" applyNumberFormat="1">
      <alignment readingOrder="0" vertical="bottom"/>
    </xf>
    <xf borderId="0" fillId="0" fontId="7" numFmtId="0" xfId="0" applyAlignment="1" applyFont="1">
      <alignment readingOrder="0" vertical="bottom"/>
    </xf>
    <xf borderId="0" fillId="0" fontId="18" numFmtId="0" xfId="0" applyAlignment="1" applyFont="1">
      <alignment vertical="bottom"/>
    </xf>
    <xf borderId="23" fillId="0" fontId="22" numFmtId="0" xfId="0" applyAlignment="1" applyBorder="1" applyFont="1">
      <alignment readingOrder="0" vertical="bottom"/>
    </xf>
    <xf borderId="24" fillId="0" fontId="7" numFmtId="0" xfId="0" applyAlignment="1" applyBorder="1" applyFont="1">
      <alignment readingOrder="0" vertical="bottom"/>
    </xf>
    <xf borderId="0" fillId="0" fontId="7" numFmtId="2" xfId="0" applyAlignment="1" applyFont="1" applyNumberFormat="1">
      <alignment horizontal="right" vertical="bottom"/>
    </xf>
    <xf borderId="0" fillId="0" fontId="7" numFmtId="2" xfId="0" applyAlignment="1" applyFont="1" applyNumberFormat="1">
      <alignment horizontal="right" readingOrder="0" vertical="bottom"/>
    </xf>
    <xf borderId="0" fillId="0" fontId="7" numFmtId="2" xfId="0" applyAlignment="1" applyFont="1" applyNumberFormat="1">
      <alignment readingOrder="0" vertical="bottom"/>
    </xf>
    <xf borderId="32" fillId="0" fontId="7" numFmtId="2" xfId="0" applyAlignment="1" applyBorder="1" applyFont="1" applyNumberFormat="1">
      <alignment horizontal="right" vertical="bottom"/>
    </xf>
    <xf borderId="31" fillId="0" fontId="22" numFmtId="2" xfId="0" applyAlignment="1" applyBorder="1" applyFont="1" applyNumberFormat="1">
      <alignment horizontal="right" vertical="bottom"/>
    </xf>
    <xf borderId="0" fillId="0" fontId="7" numFmtId="0" xfId="0" applyAlignment="1" applyFont="1">
      <alignment horizontal="right" vertical="bottom"/>
    </xf>
    <xf borderId="23" fillId="0" fontId="22" numFmtId="0" xfId="0" applyAlignment="1" applyBorder="1" applyFont="1">
      <alignment readingOrder="0" shrinkToFit="0" textRotation="0" vertical="top" wrapText="1"/>
    </xf>
    <xf borderId="24" fillId="0" fontId="7" numFmtId="0" xfId="0" applyAlignment="1" applyBorder="1" applyFont="1">
      <alignment readingOrder="0" shrinkToFit="0" textRotation="0" vertical="top" wrapText="1"/>
    </xf>
    <xf borderId="0" fillId="0" fontId="7" numFmtId="0" xfId="0" applyAlignment="1" applyFont="1">
      <alignment readingOrder="0" shrinkToFit="0" textRotation="0" vertical="top" wrapText="1"/>
    </xf>
    <xf borderId="0" fillId="0" fontId="7" numFmtId="0" xfId="0" applyAlignment="1" applyFont="1">
      <alignment horizontal="right" shrinkToFit="0" textRotation="0" vertical="top" wrapText="1"/>
    </xf>
    <xf borderId="0" fillId="0" fontId="7" numFmtId="0" xfId="0" applyAlignment="1" applyFont="1">
      <alignment vertical="top"/>
    </xf>
    <xf borderId="0" fillId="0" fontId="7" numFmtId="0" xfId="0" applyAlignment="1" applyFont="1">
      <alignment horizontal="center" vertical="top"/>
    </xf>
    <xf borderId="32" fillId="0" fontId="7" numFmtId="0" xfId="0" applyAlignment="1" applyBorder="1" applyFont="1">
      <alignment vertical="top"/>
    </xf>
    <xf borderId="31" fillId="0" fontId="21" numFmtId="0" xfId="0" applyAlignment="1" applyBorder="1" applyFont="1">
      <alignment vertical="top"/>
    </xf>
    <xf borderId="0" fillId="0" fontId="7" numFmtId="2" xfId="0" applyAlignment="1" applyFont="1" applyNumberFormat="1">
      <alignment readingOrder="0" shrinkToFit="0" textRotation="0" vertical="top" wrapText="1"/>
    </xf>
    <xf borderId="23" fillId="0" fontId="26" numFmtId="0" xfId="0" applyAlignment="1" applyBorder="1" applyFont="1">
      <alignment shrinkToFit="0" textRotation="0" vertical="top" wrapText="1"/>
    </xf>
    <xf borderId="34" fillId="0" fontId="7" numFmtId="0" xfId="0" applyAlignment="1" applyBorder="1" applyFont="1">
      <alignment readingOrder="0" shrinkToFit="0" textRotation="0" vertical="top" wrapText="1"/>
    </xf>
    <xf borderId="35" fillId="0" fontId="6" numFmtId="0" xfId="0" applyBorder="1" applyFont="1"/>
    <xf borderId="36" fillId="0" fontId="6" numFmtId="0" xfId="0" applyBorder="1" applyFont="1"/>
    <xf borderId="31" fillId="0" fontId="26" numFmtId="0" xfId="0" applyAlignment="1" applyBorder="1" applyFont="1">
      <alignment shrinkToFit="0" textRotation="0" vertical="top" wrapText="1"/>
    </xf>
    <xf borderId="24" fillId="0" fontId="6" numFmtId="0" xfId="0" applyBorder="1" applyFont="1"/>
    <xf borderId="32" fillId="0" fontId="6" numFmtId="0" xfId="0" applyBorder="1" applyFont="1"/>
    <xf borderId="37" fillId="0" fontId="6" numFmtId="0" xfId="0" applyBorder="1" applyFont="1"/>
    <xf borderId="38" fillId="0" fontId="6" numFmtId="0" xfId="0" applyBorder="1" applyFont="1"/>
    <xf borderId="39" fillId="0" fontId="6" numFmtId="0" xfId="0" applyBorder="1" applyFont="1"/>
    <xf borderId="40" fillId="0" fontId="21" numFmtId="0" xfId="0" applyAlignment="1" applyBorder="1" applyFont="1">
      <alignment vertical="bottom"/>
    </xf>
    <xf borderId="41" fillId="0" fontId="7" numFmtId="0" xfId="0" applyAlignment="1" applyBorder="1" applyFont="1">
      <alignment vertical="bottom"/>
    </xf>
    <xf borderId="41" fillId="0" fontId="7" numFmtId="0" xfId="0" applyAlignment="1" applyBorder="1" applyFont="1">
      <alignment horizontal="center" vertical="bottom"/>
    </xf>
    <xf borderId="42" fillId="0" fontId="21" numFmtId="0" xfId="0" applyAlignment="1" applyBorder="1" applyFont="1">
      <alignment vertical="bottom"/>
    </xf>
    <xf borderId="43" fillId="0" fontId="21" numFmtId="0" xfId="0" applyAlignment="1" applyBorder="1" applyFont="1">
      <alignment vertical="bottom"/>
    </xf>
    <xf borderId="44" fillId="0" fontId="7" numFmtId="0" xfId="0" applyAlignment="1" applyBorder="1" applyFont="1">
      <alignment vertical="bottom"/>
    </xf>
    <xf borderId="44" fillId="0" fontId="7" numFmtId="0" xfId="0" applyAlignment="1" applyBorder="1" applyFont="1">
      <alignment horizontal="center" vertical="bottom"/>
    </xf>
    <xf borderId="44" fillId="0" fontId="7" numFmtId="0" xfId="0" applyAlignment="1" applyBorder="1" applyFont="1">
      <alignment readingOrder="0" vertical="bottom"/>
    </xf>
    <xf borderId="45" fillId="0" fontId="21" numFmtId="0" xfId="0" applyAlignment="1" applyBorder="1" applyFont="1">
      <alignment vertical="bottom"/>
    </xf>
    <xf borderId="46" fillId="0" fontId="27" numFmtId="0" xfId="0" applyAlignment="1" applyBorder="1" applyFont="1">
      <alignment horizontal="center"/>
    </xf>
    <xf borderId="2" fillId="0" fontId="27" numFmtId="0" xfId="0" applyAlignment="1" applyBorder="1" applyFont="1">
      <alignment horizontal="center"/>
    </xf>
    <xf borderId="1" fillId="5" fontId="13" numFmtId="0" xfId="0" applyAlignment="1" applyBorder="1" applyFont="1">
      <alignment horizontal="center" readingOrder="0" shrinkToFit="0" vertical="center" wrapText="0"/>
    </xf>
    <xf borderId="2" fillId="0" fontId="6" numFmtId="0" xfId="0" applyBorder="1" applyFont="1"/>
    <xf borderId="4" fillId="0" fontId="6" numFmtId="0" xfId="0" applyBorder="1" applyFont="1"/>
    <xf borderId="5" fillId="0" fontId="28" numFmtId="0" xfId="0" applyAlignment="1" applyBorder="1" applyFont="1">
      <alignment horizontal="center" shrinkToFit="0" vertical="center" wrapText="1"/>
    </xf>
    <xf borderId="0" fillId="0" fontId="27" numFmtId="0" xfId="0" applyAlignment="1" applyFont="1">
      <alignment horizontal="center" vertical="bottom"/>
    </xf>
    <xf borderId="5" fillId="5" fontId="13" numFmtId="0" xfId="0" applyAlignment="1" applyBorder="1" applyFont="1">
      <alignment horizontal="center" readingOrder="0" vertical="center"/>
    </xf>
    <xf borderId="8" fillId="0" fontId="6" numFmtId="0" xfId="0" applyBorder="1" applyFont="1"/>
    <xf borderId="47" fillId="0" fontId="27" numFmtId="0" xfId="0" applyAlignment="1" applyBorder="1" applyFont="1">
      <alignment horizontal="center" vertical="bottom"/>
    </xf>
    <xf borderId="48" fillId="5" fontId="13" numFmtId="0" xfId="0" applyAlignment="1" applyBorder="1" applyFont="1">
      <alignment horizontal="center" readingOrder="0" vertical="center"/>
    </xf>
    <xf borderId="3" fillId="0" fontId="6" numFmtId="0" xfId="0" applyBorder="1" applyFont="1"/>
    <xf borderId="49" fillId="0" fontId="6" numFmtId="0" xfId="0" applyBorder="1" applyFont="1"/>
    <xf borderId="5" fillId="0" fontId="14" numFmtId="0" xfId="0" applyAlignment="1" applyBorder="1" applyFont="1">
      <alignment readingOrder="0"/>
    </xf>
    <xf borderId="50" fillId="6" fontId="29" numFmtId="0" xfId="0" applyAlignment="1" applyBorder="1" applyFont="1">
      <alignment horizontal="center" readingOrder="0" vertical="center"/>
    </xf>
    <xf borderId="51" fillId="0" fontId="6" numFmtId="0" xfId="0" applyBorder="1" applyFont="1"/>
    <xf borderId="51" fillId="8" fontId="30" numFmtId="0" xfId="0" applyAlignment="1" applyBorder="1" applyFill="1" applyFont="1">
      <alignment horizontal="center" shrinkToFit="0" vertical="bottom" wrapText="1"/>
    </xf>
    <xf borderId="51" fillId="0" fontId="31" numFmtId="0" xfId="0" applyAlignment="1" applyBorder="1" applyFont="1">
      <alignment horizontal="center" shrinkToFit="0" vertical="center" wrapText="1"/>
    </xf>
    <xf borderId="51" fillId="7" fontId="29" numFmtId="0" xfId="0" applyAlignment="1" applyBorder="1" applyFont="1">
      <alignment horizontal="center" readingOrder="0" vertical="center"/>
    </xf>
    <xf borderId="52" fillId="0" fontId="6" numFmtId="0" xfId="0" applyBorder="1" applyFont="1"/>
    <xf borderId="0" fillId="8" fontId="3" numFmtId="0" xfId="0" applyAlignment="1" applyFont="1">
      <alignment horizontal="center" readingOrder="0" vertical="center"/>
    </xf>
    <xf borderId="53" fillId="6" fontId="29" numFmtId="1" xfId="0" applyAlignment="1" applyBorder="1" applyFont="1" applyNumberFormat="1">
      <alignment horizontal="center" shrinkToFit="0" vertical="center" wrapText="1"/>
    </xf>
    <xf borderId="0" fillId="0" fontId="32" numFmtId="0" xfId="0" applyFont="1"/>
    <xf borderId="53" fillId="7" fontId="5" numFmtId="167" xfId="0" applyAlignment="1" applyBorder="1" applyFont="1" applyNumberFormat="1">
      <alignment horizontal="center" shrinkToFit="0" vertical="center" wrapText="1"/>
    </xf>
    <xf borderId="54" fillId="0" fontId="6" numFmtId="0" xfId="0" applyBorder="1" applyFont="1"/>
    <xf borderId="5" fillId="0" fontId="14" numFmtId="0" xfId="0" applyBorder="1" applyFont="1"/>
    <xf borderId="0" fillId="0" fontId="31" numFmtId="0" xfId="0" applyAlignment="1" applyFont="1">
      <alignment horizontal="center" shrinkToFit="0" vertical="center" wrapText="1"/>
    </xf>
    <xf borderId="5" fillId="0" fontId="33" numFmtId="0" xfId="0" applyAlignment="1" applyBorder="1" applyFont="1">
      <alignment readingOrder="0" vertical="bottom"/>
    </xf>
    <xf borderId="0" fillId="0" fontId="34" numFmtId="0" xfId="0" applyAlignment="1" applyFont="1">
      <alignment vertical="bottom"/>
    </xf>
    <xf borderId="0" fillId="0" fontId="34" numFmtId="0" xfId="0" applyAlignment="1" applyFont="1">
      <alignment horizontal="center" vertical="bottom"/>
    </xf>
    <xf borderId="0" fillId="0" fontId="30" numFmtId="0" xfId="0" applyAlignment="1" applyFont="1">
      <alignment horizontal="center" shrinkToFit="0" vertical="bottom" wrapText="1"/>
    </xf>
    <xf borderId="0" fillId="8" fontId="30" numFmtId="0" xfId="0" applyAlignment="1" applyFont="1">
      <alignment horizontal="center" shrinkToFit="0" vertical="bottom" wrapText="1"/>
    </xf>
    <xf borderId="0" fillId="0" fontId="35" numFmtId="0" xfId="0" applyAlignment="1" applyFont="1">
      <alignment vertical="bottom"/>
    </xf>
    <xf borderId="0" fillId="0" fontId="35" numFmtId="0" xfId="0" applyAlignment="1" applyFont="1">
      <alignment horizontal="center" vertical="bottom"/>
    </xf>
    <xf borderId="0" fillId="0" fontId="3" numFmtId="0" xfId="0" applyAlignment="1" applyFont="1">
      <alignment horizontal="center" vertical="bottom"/>
    </xf>
    <xf borderId="0" fillId="0" fontId="35" numFmtId="0" xfId="0" applyAlignment="1" applyFont="1">
      <alignment horizontal="center" shrinkToFit="0" vertical="bottom" wrapText="1"/>
    </xf>
    <xf borderId="0" fillId="0" fontId="36" numFmtId="1" xfId="0" applyAlignment="1" applyFont="1" applyNumberFormat="1">
      <alignment horizontal="center" shrinkToFit="0" wrapText="1"/>
    </xf>
    <xf borderId="0" fillId="9" fontId="18" numFmtId="1" xfId="0" applyAlignment="1" applyFill="1" applyFont="1" applyNumberFormat="1">
      <alignment horizontal="center" shrinkToFit="0" vertical="center" wrapText="1"/>
    </xf>
    <xf borderId="0" fillId="9" fontId="7" numFmtId="167" xfId="0" applyAlignment="1" applyFont="1" applyNumberFormat="1">
      <alignment horizontal="center" shrinkToFit="0" vertical="center" wrapText="1"/>
    </xf>
    <xf borderId="8" fillId="0" fontId="7" numFmtId="0" xfId="0" applyBorder="1" applyFont="1"/>
    <xf borderId="5" fillId="0" fontId="37" numFmtId="0" xfId="0" applyAlignment="1" applyBorder="1" applyFont="1">
      <alignment horizontal="center" shrinkToFit="0" vertical="center" wrapText="1"/>
    </xf>
    <xf borderId="0" fillId="0" fontId="37" numFmtId="0" xfId="0" applyAlignment="1" applyFont="1">
      <alignment horizontal="center" shrinkToFit="0" vertical="center" wrapText="1"/>
    </xf>
    <xf borderId="5" fillId="0" fontId="18" numFmtId="0" xfId="0" applyAlignment="1" applyBorder="1" applyFont="1">
      <alignment readingOrder="0" vertical="bottom"/>
    </xf>
    <xf borderId="0" fillId="0" fontId="38" numFmtId="0" xfId="0" applyAlignment="1" applyFont="1">
      <alignment horizontal="center" shrinkToFit="0" vertical="bottom" wrapText="1"/>
    </xf>
    <xf borderId="0" fillId="8" fontId="7" numFmtId="0" xfId="0" applyAlignment="1" applyFont="1">
      <alignment horizontal="center" shrinkToFit="0" vertical="bottom" wrapText="1"/>
    </xf>
    <xf borderId="0" fillId="0" fontId="18" numFmtId="0" xfId="0" applyAlignment="1" applyFont="1">
      <alignment readingOrder="0" vertical="bottom"/>
    </xf>
    <xf borderId="0" fillId="8" fontId="7" numFmtId="0" xfId="0" applyAlignment="1" applyFont="1">
      <alignment horizontal="center" readingOrder="0" vertical="center"/>
    </xf>
    <xf borderId="0" fillId="0" fontId="7" numFmtId="0" xfId="0" applyAlignment="1" applyFont="1">
      <alignment horizontal="center" readingOrder="0" vertical="bottom"/>
    </xf>
    <xf borderId="8" fillId="0" fontId="39" numFmtId="0" xfId="0" applyAlignment="1" applyBorder="1" applyFont="1">
      <alignment horizontal="center" vertical="bottom"/>
    </xf>
    <xf borderId="55" fillId="0" fontId="40" numFmtId="0" xfId="0" applyAlignment="1" applyBorder="1" applyFont="1">
      <alignment horizontal="center" vertical="bottom"/>
    </xf>
    <xf borderId="0" fillId="0" fontId="40" numFmtId="0" xfId="0" applyAlignment="1" applyFont="1">
      <alignment horizontal="center" readingOrder="0" vertical="bottom"/>
    </xf>
    <xf borderId="5" fillId="0" fontId="41" numFmtId="0" xfId="0" applyAlignment="1" applyBorder="1" applyFont="1">
      <alignment vertical="bottom"/>
    </xf>
    <xf borderId="0" fillId="0" fontId="40" numFmtId="0" xfId="0" applyAlignment="1" applyFont="1">
      <alignment readingOrder="0" vertical="bottom"/>
    </xf>
    <xf borderId="0" fillId="0" fontId="42" numFmtId="0" xfId="0" applyAlignment="1" applyFont="1">
      <alignment horizontal="center" vertical="bottom"/>
    </xf>
    <xf borderId="0" fillId="8" fontId="40" numFmtId="0" xfId="0" applyAlignment="1" applyFont="1">
      <alignment horizontal="center" vertical="bottom"/>
    </xf>
    <xf borderId="0" fillId="0" fontId="40" numFmtId="0" xfId="0" applyAlignment="1" applyFont="1">
      <alignment horizontal="center" vertical="bottom"/>
    </xf>
    <xf borderId="0" fillId="0" fontId="41" numFmtId="0" xfId="0" applyAlignment="1" applyFont="1">
      <alignment vertical="bottom"/>
    </xf>
    <xf borderId="0" fillId="8" fontId="41" numFmtId="1" xfId="0" applyAlignment="1" applyFont="1" applyNumberFormat="1">
      <alignment vertical="bottom"/>
    </xf>
    <xf borderId="0" fillId="0" fontId="43" numFmtId="0" xfId="0" applyAlignment="1" applyFont="1">
      <alignment horizontal="center" readingOrder="0" vertical="top"/>
    </xf>
    <xf borderId="8" fillId="0" fontId="7" numFmtId="2" xfId="0" applyAlignment="1" applyBorder="1" applyFont="1" applyNumberFormat="1">
      <alignment horizontal="center" readingOrder="0" vertical="bottom"/>
    </xf>
    <xf borderId="56" fillId="9" fontId="26" numFmtId="0" xfId="0" applyAlignment="1" applyBorder="1" applyFont="1">
      <alignment horizontal="center" readingOrder="0" vertical="bottom"/>
    </xf>
    <xf borderId="57" fillId="9" fontId="7" numFmtId="0" xfId="0" applyAlignment="1" applyBorder="1" applyFont="1">
      <alignment horizontal="center" readingOrder="0" vertical="bottom"/>
    </xf>
    <xf borderId="5" fillId="0" fontId="44" numFmtId="0" xfId="0" applyAlignment="1" applyBorder="1" applyFont="1">
      <alignment horizontal="center" readingOrder="0" vertical="bottom"/>
    </xf>
    <xf borderId="0" fillId="9" fontId="7" numFmtId="0" xfId="0" applyAlignment="1" applyFont="1">
      <alignment readingOrder="0" vertical="bottom"/>
    </xf>
    <xf borderId="0" fillId="9" fontId="7" numFmtId="0" xfId="0" applyAlignment="1" applyFont="1">
      <alignment horizontal="center" readingOrder="0" vertical="bottom"/>
    </xf>
    <xf borderId="0" fillId="0" fontId="45" numFmtId="0" xfId="0" applyAlignment="1" applyFont="1">
      <alignment horizontal="center" readingOrder="0"/>
    </xf>
    <xf borderId="58" fillId="10" fontId="7" numFmtId="2" xfId="0" applyAlignment="1" applyBorder="1" applyFill="1" applyFont="1" applyNumberFormat="1">
      <alignment horizontal="right" readingOrder="0" vertical="bottom"/>
    </xf>
    <xf borderId="58" fillId="6" fontId="7" numFmtId="2" xfId="0" applyAlignment="1" applyBorder="1" applyFont="1" applyNumberFormat="1">
      <alignment horizontal="center" readingOrder="0" vertical="bottom"/>
    </xf>
    <xf borderId="0" fillId="8" fontId="43" numFmtId="0" xfId="0" applyAlignment="1" applyFont="1">
      <alignment horizontal="center" readingOrder="0" vertical="top"/>
    </xf>
    <xf borderId="59" fillId="9" fontId="26" numFmtId="0" xfId="0" applyAlignment="1" applyBorder="1" applyFont="1">
      <alignment horizontal="center" readingOrder="0" vertical="bottom"/>
    </xf>
    <xf borderId="58" fillId="7" fontId="7" numFmtId="2" xfId="0" applyAlignment="1" applyBorder="1" applyFont="1" applyNumberFormat="1">
      <alignment horizontal="right" readingOrder="0" vertical="bottom"/>
    </xf>
    <xf borderId="51" fillId="11" fontId="7" numFmtId="2" xfId="0" applyAlignment="1" applyBorder="1" applyFill="1" applyFont="1" applyNumberFormat="1">
      <alignment horizontal="center" readingOrder="0" vertical="bottom"/>
    </xf>
    <xf borderId="0" fillId="8" fontId="7" numFmtId="1" xfId="0" applyAlignment="1" applyFont="1" applyNumberFormat="1">
      <alignment vertical="bottom"/>
    </xf>
    <xf borderId="58" fillId="10" fontId="7" numFmtId="1" xfId="0" applyAlignment="1" applyBorder="1" applyFont="1" applyNumberFormat="1">
      <alignment horizontal="center" vertical="bottom"/>
    </xf>
    <xf borderId="0" fillId="0" fontId="44" numFmtId="0" xfId="0" applyAlignment="1" applyFont="1">
      <alignment horizontal="center" vertical="bottom"/>
    </xf>
    <xf borderId="58" fillId="7" fontId="7" numFmtId="1" xfId="0" applyAlignment="1" applyBorder="1" applyFont="1" applyNumberFormat="1">
      <alignment horizontal="center" vertical="bottom"/>
    </xf>
    <xf borderId="8" fillId="0" fontId="7" numFmtId="2" xfId="0" applyAlignment="1" applyBorder="1" applyFont="1" applyNumberFormat="1">
      <alignment horizontal="center" vertical="bottom"/>
    </xf>
    <xf borderId="5" fillId="9" fontId="46" numFmtId="0" xfId="0" applyAlignment="1" applyBorder="1" applyFont="1">
      <alignment horizontal="center" readingOrder="0" vertical="bottom"/>
    </xf>
    <xf borderId="60" fillId="9" fontId="7" numFmtId="0" xfId="0" applyAlignment="1" applyBorder="1" applyFont="1">
      <alignment horizontal="center" readingOrder="0" vertical="bottom"/>
    </xf>
    <xf borderId="9" fillId="7" fontId="7" numFmtId="2" xfId="0" applyAlignment="1" applyBorder="1" applyFont="1" applyNumberFormat="1">
      <alignment horizontal="right" readingOrder="0" vertical="bottom"/>
    </xf>
    <xf borderId="9" fillId="7" fontId="7" numFmtId="1" xfId="0" applyAlignment="1" applyBorder="1" applyFont="1" applyNumberFormat="1">
      <alignment horizontal="center" vertical="bottom"/>
    </xf>
    <xf borderId="61" fillId="0" fontId="26" numFmtId="0" xfId="0" applyAlignment="1" applyBorder="1" applyFont="1">
      <alignment horizontal="center" vertical="bottom"/>
    </xf>
    <xf borderId="59" fillId="9" fontId="26" numFmtId="0" xfId="0" applyAlignment="1" applyBorder="1" applyFont="1">
      <alignment horizontal="center" vertical="bottom"/>
    </xf>
    <xf borderId="62" fillId="9" fontId="46" numFmtId="0" xfId="0" applyAlignment="1" applyBorder="1" applyFont="1">
      <alignment horizontal="center" vertical="bottom"/>
    </xf>
    <xf borderId="59" fillId="9" fontId="46" numFmtId="0" xfId="0" applyAlignment="1" applyBorder="1" applyFont="1">
      <alignment horizontal="center" vertical="bottom"/>
    </xf>
    <xf borderId="9" fillId="7" fontId="18" numFmtId="2" xfId="0" applyAlignment="1" applyBorder="1" applyFont="1" applyNumberFormat="1">
      <alignment horizontal="right" readingOrder="0" vertical="bottom"/>
    </xf>
    <xf borderId="7" fillId="10" fontId="18" numFmtId="1" xfId="0" applyAlignment="1" applyBorder="1" applyFont="1" applyNumberFormat="1">
      <alignment horizontal="center" vertical="bottom"/>
    </xf>
    <xf borderId="0" fillId="0" fontId="39" numFmtId="0" xfId="0" applyAlignment="1" applyFont="1">
      <alignment horizontal="center" vertical="bottom"/>
    </xf>
    <xf borderId="9" fillId="7" fontId="18" numFmtId="1" xfId="0" applyAlignment="1" applyBorder="1" applyFont="1" applyNumberFormat="1">
      <alignment horizontal="center" vertical="bottom"/>
    </xf>
    <xf borderId="62" fillId="0" fontId="47" numFmtId="0" xfId="0" applyAlignment="1" applyBorder="1" applyFont="1">
      <alignment horizontal="center" vertical="top"/>
    </xf>
    <xf borderId="0" fillId="9" fontId="46" numFmtId="0" xfId="0" applyAlignment="1" applyFont="1">
      <alignment horizontal="center" vertical="bottom"/>
    </xf>
    <xf borderId="51" fillId="0" fontId="7" numFmtId="1" xfId="0" applyAlignment="1" applyBorder="1" applyFont="1" applyNumberFormat="1">
      <alignment horizontal="center" vertical="bottom"/>
    </xf>
    <xf borderId="0" fillId="0" fontId="39" numFmtId="0" xfId="0" applyAlignment="1" applyFont="1">
      <alignment horizontal="center" readingOrder="0" vertical="bottom"/>
    </xf>
    <xf borderId="62" fillId="9" fontId="26" numFmtId="0" xfId="0" applyAlignment="1" applyBorder="1" applyFont="1">
      <alignment horizontal="center" vertical="bottom"/>
    </xf>
    <xf borderId="63" fillId="9" fontId="46" numFmtId="0" xfId="0" applyAlignment="1" applyBorder="1" applyFont="1">
      <alignment horizontal="center" vertical="bottom"/>
    </xf>
    <xf borderId="9" fillId="10" fontId="7" numFmtId="1" xfId="0" applyAlignment="1" applyBorder="1" applyFont="1" applyNumberFormat="1">
      <alignment horizontal="center" readingOrder="0" vertical="bottom"/>
    </xf>
    <xf borderId="58" fillId="7" fontId="7" numFmtId="1" xfId="0" applyAlignment="1" applyBorder="1" applyFont="1" applyNumberFormat="1">
      <alignment horizontal="center" readingOrder="0" vertical="bottom"/>
    </xf>
    <xf borderId="16" fillId="7" fontId="7" numFmtId="2" xfId="0" applyAlignment="1" applyBorder="1" applyFont="1" applyNumberFormat="1">
      <alignment horizontal="right" readingOrder="0" vertical="bottom"/>
    </xf>
    <xf borderId="0" fillId="0" fontId="44" numFmtId="0" xfId="0" applyAlignment="1" applyFont="1">
      <alignment horizontal="center" readingOrder="0" vertical="bottom"/>
    </xf>
    <xf borderId="9" fillId="7" fontId="7" numFmtId="1" xfId="0" applyAlignment="1" applyBorder="1" applyFont="1" applyNumberFormat="1">
      <alignment horizontal="center" readingOrder="0" vertical="bottom"/>
    </xf>
    <xf borderId="62" fillId="9" fontId="46" numFmtId="0" xfId="0" applyAlignment="1" applyBorder="1" applyFont="1">
      <alignment horizontal="center" vertical="bottom"/>
    </xf>
    <xf borderId="6" fillId="10" fontId="7" numFmtId="1" xfId="0" applyAlignment="1" applyBorder="1" applyFont="1" applyNumberFormat="1">
      <alignment horizontal="center" readingOrder="0" vertical="bottom"/>
    </xf>
    <xf borderId="11" fillId="0" fontId="7" numFmtId="169" xfId="0" applyAlignment="1" applyBorder="1" applyFont="1" applyNumberFormat="1">
      <alignment horizontal="center" vertical="bottom"/>
    </xf>
    <xf borderId="18" fillId="0" fontId="7" numFmtId="169" xfId="0" applyAlignment="1" applyBorder="1" applyFont="1" applyNumberFormat="1">
      <alignment horizontal="center" vertical="bottom"/>
    </xf>
    <xf borderId="8" fillId="0" fontId="7" numFmtId="0" xfId="0" applyAlignment="1" applyBorder="1" applyFont="1">
      <alignment horizontal="center" vertical="bottom"/>
    </xf>
    <xf borderId="5" fillId="9" fontId="26" numFmtId="0" xfId="0" applyAlignment="1" applyBorder="1" applyFont="1">
      <alignment horizontal="center" vertical="bottom"/>
    </xf>
    <xf borderId="5" fillId="0" fontId="44" numFmtId="0" xfId="0" applyAlignment="1" applyBorder="1" applyFont="1">
      <alignment horizontal="center" vertical="bottom"/>
    </xf>
    <xf borderId="7" fillId="6" fontId="7" numFmtId="2" xfId="0" applyAlignment="1" applyBorder="1" applyFont="1" applyNumberFormat="1">
      <alignment horizontal="center" readingOrder="0" vertical="bottom"/>
    </xf>
    <xf borderId="0" fillId="9" fontId="26" numFmtId="0" xfId="0" applyAlignment="1" applyFont="1">
      <alignment horizontal="center" vertical="bottom"/>
    </xf>
    <xf borderId="11" fillId="11" fontId="7" numFmtId="2" xfId="0" applyAlignment="1" applyBorder="1" applyFont="1" applyNumberFormat="1">
      <alignment horizontal="center" readingOrder="0" vertical="bottom"/>
    </xf>
    <xf borderId="64" fillId="6" fontId="18" numFmtId="1" xfId="0" applyAlignment="1" applyBorder="1" applyFont="1" applyNumberFormat="1">
      <alignment horizontal="center" vertical="bottom"/>
    </xf>
    <xf borderId="64" fillId="11" fontId="18" numFmtId="1" xfId="0" applyAlignment="1" applyBorder="1" applyFont="1" applyNumberFormat="1">
      <alignment horizontal="center" vertical="bottom"/>
    </xf>
    <xf borderId="5" fillId="0" fontId="21" numFmtId="0" xfId="0" applyAlignment="1" applyBorder="1" applyFont="1">
      <alignment vertical="bottom"/>
    </xf>
    <xf borderId="5" fillId="0" fontId="7" numFmtId="0" xfId="0" applyAlignment="1" applyBorder="1" applyFont="1">
      <alignment vertical="bottom"/>
    </xf>
    <xf borderId="0" fillId="0" fontId="21" numFmtId="2" xfId="0" applyAlignment="1" applyFont="1" applyNumberFormat="1">
      <alignment vertical="bottom"/>
    </xf>
    <xf borderId="8" fillId="0" fontId="21" numFmtId="2" xfId="0" applyAlignment="1" applyBorder="1" applyFont="1" applyNumberFormat="1">
      <alignment vertical="bottom"/>
    </xf>
    <xf borderId="64" fillId="6" fontId="48" numFmtId="167" xfId="0" applyAlignment="1" applyBorder="1" applyFont="1" applyNumberFormat="1">
      <alignment horizontal="center" readingOrder="0" vertical="bottom"/>
    </xf>
    <xf borderId="0" fillId="8" fontId="44" numFmtId="0" xfId="0" applyAlignment="1" applyFont="1">
      <alignment horizontal="center"/>
    </xf>
    <xf borderId="65" fillId="0" fontId="21" numFmtId="0" xfId="0" applyAlignment="1" applyBorder="1" applyFont="1">
      <alignment vertical="bottom"/>
    </xf>
    <xf borderId="0" fillId="0" fontId="23" numFmtId="0" xfId="0" applyAlignment="1" applyFont="1">
      <alignment vertical="bottom"/>
    </xf>
    <xf borderId="8" fillId="0" fontId="7" numFmtId="2" xfId="0" applyAlignment="1" applyBorder="1" applyFont="1" applyNumberFormat="1">
      <alignment vertical="bottom"/>
    </xf>
    <xf borderId="66" fillId="11" fontId="18" numFmtId="167" xfId="0" applyAlignment="1" applyBorder="1" applyFont="1" applyNumberFormat="1">
      <alignment horizontal="center" readingOrder="0" vertical="bottom"/>
    </xf>
    <xf borderId="0" fillId="8" fontId="7" numFmtId="167" xfId="0" applyAlignment="1" applyFont="1" applyNumberFormat="1">
      <alignment vertical="bottom"/>
    </xf>
    <xf borderId="0" fillId="0" fontId="21" numFmtId="0" xfId="0" applyAlignment="1" applyFont="1">
      <alignment vertical="bottom"/>
    </xf>
    <xf borderId="0" fillId="0" fontId="7" numFmtId="167" xfId="0" applyAlignment="1" applyFont="1" applyNumberFormat="1">
      <alignment horizontal="center" vertical="bottom"/>
    </xf>
    <xf borderId="0" fillId="8" fontId="44" numFmtId="0" xfId="0" applyAlignment="1" applyFont="1">
      <alignment horizontal="center" vertical="bottom"/>
    </xf>
    <xf borderId="0" fillId="0" fontId="45" numFmtId="0" xfId="0" applyAlignment="1" applyFont="1">
      <alignment horizontal="center"/>
    </xf>
    <xf borderId="0" fillId="0" fontId="7" numFmtId="168" xfId="0" applyAlignment="1" applyFont="1" applyNumberFormat="1">
      <alignment horizontal="center" vertical="bottom"/>
    </xf>
    <xf borderId="0" fillId="0" fontId="7" numFmtId="0" xfId="0" applyAlignment="1" applyFont="1">
      <alignment horizontal="left" readingOrder="0" vertical="bottom"/>
    </xf>
    <xf borderId="3" fillId="0" fontId="7" numFmtId="0" xfId="0" applyAlignment="1" applyBorder="1" applyFont="1">
      <alignment horizontal="center" vertical="bottom"/>
    </xf>
    <xf borderId="8" fillId="0" fontId="14" numFmtId="0" xfId="0" applyBorder="1" applyFont="1"/>
    <xf borderId="55" fillId="0" fontId="49" numFmtId="0" xfId="0" applyAlignment="1" applyBorder="1" applyFont="1">
      <alignment horizontal="center" vertical="bottom"/>
    </xf>
    <xf borderId="3" fillId="0" fontId="21" numFmtId="0" xfId="0" applyAlignment="1" applyBorder="1" applyFont="1">
      <alignment horizontal="center" vertical="bottom"/>
    </xf>
    <xf borderId="67" fillId="0" fontId="49" numFmtId="0" xfId="0" applyAlignment="1" applyBorder="1" applyFont="1">
      <alignment horizontal="center" vertical="bottom"/>
    </xf>
    <xf borderId="3" fillId="0" fontId="42" numFmtId="0" xfId="0" applyAlignment="1" applyBorder="1" applyFont="1">
      <alignment horizontal="center" vertical="bottom"/>
    </xf>
    <xf borderId="16" fillId="0" fontId="42" numFmtId="0" xfId="0" applyAlignment="1" applyBorder="1" applyFont="1">
      <alignment horizontal="center" vertical="bottom"/>
    </xf>
    <xf borderId="3" fillId="0" fontId="40" numFmtId="0" xfId="0" applyAlignment="1" applyBorder="1" applyFont="1">
      <alignment horizontal="center" readingOrder="0" vertical="bottom"/>
    </xf>
    <xf borderId="0" fillId="8" fontId="44" numFmtId="0" xfId="0" applyAlignment="1" applyFont="1">
      <alignment horizontal="center" readingOrder="0"/>
    </xf>
    <xf borderId="59" fillId="0" fontId="26" numFmtId="0" xfId="0" applyAlignment="1" applyBorder="1" applyFont="1">
      <alignment horizontal="center" readingOrder="0" vertical="bottom"/>
    </xf>
    <xf borderId="9" fillId="12" fontId="7" numFmtId="2" xfId="0" applyAlignment="1" applyBorder="1" applyFill="1" applyFont="1" applyNumberFormat="1">
      <alignment horizontal="right" readingOrder="0" vertical="bottom"/>
    </xf>
    <xf borderId="16" fillId="12" fontId="7" numFmtId="2" xfId="0" applyAlignment="1" applyBorder="1" applyFont="1" applyNumberFormat="1">
      <alignment horizontal="right" readingOrder="0" vertical="bottom"/>
    </xf>
    <xf borderId="51" fillId="13" fontId="7" numFmtId="2" xfId="0" applyAlignment="1" applyBorder="1" applyFill="1" applyFont="1" applyNumberFormat="1">
      <alignment horizontal="center" readingOrder="0" vertical="bottom"/>
    </xf>
    <xf borderId="62" fillId="9" fontId="26" numFmtId="0" xfId="0" applyAlignment="1" applyBorder="1" applyFont="1">
      <alignment horizontal="center" vertical="bottom"/>
    </xf>
    <xf borderId="9" fillId="6" fontId="7" numFmtId="2" xfId="0" applyAlignment="1" applyBorder="1" applyFont="1" applyNumberFormat="1">
      <alignment horizontal="center" readingOrder="0" vertical="bottom"/>
    </xf>
    <xf borderId="59" fillId="0" fontId="26" numFmtId="0" xfId="0" applyAlignment="1" applyBorder="1" applyFont="1">
      <alignment horizontal="center" vertical="bottom"/>
    </xf>
    <xf borderId="0" fillId="9" fontId="26" numFmtId="0" xfId="0" applyAlignment="1" applyFont="1">
      <alignment horizontal="center" vertical="bottom"/>
    </xf>
    <xf borderId="5" fillId="0" fontId="26" numFmtId="0" xfId="0" applyAlignment="1" applyBorder="1" applyFont="1">
      <alignment horizontal="center" vertical="bottom"/>
    </xf>
    <xf borderId="11" fillId="13" fontId="7" numFmtId="2" xfId="0" applyAlignment="1" applyBorder="1" applyFont="1" applyNumberFormat="1">
      <alignment horizontal="center" readingOrder="0" vertical="bottom"/>
    </xf>
    <xf borderId="0" fillId="0" fontId="49" numFmtId="0" xfId="0" applyAlignment="1" applyFont="1">
      <alignment horizontal="center" vertical="bottom"/>
    </xf>
    <xf borderId="64" fillId="6" fontId="18" numFmtId="167" xfId="0" applyAlignment="1" applyBorder="1" applyFont="1" applyNumberFormat="1">
      <alignment horizontal="center" readingOrder="0" vertical="bottom"/>
    </xf>
    <xf borderId="66" fillId="13" fontId="18" numFmtId="167" xfId="0" applyAlignment="1" applyBorder="1" applyFont="1" applyNumberFormat="1">
      <alignment horizontal="center" readingOrder="0" vertical="bottom"/>
    </xf>
    <xf borderId="0" fillId="0" fontId="21" numFmtId="168" xfId="0" applyAlignment="1" applyFont="1" applyNumberFormat="1">
      <alignment vertical="bottom"/>
    </xf>
    <xf borderId="0" fillId="8" fontId="7" numFmtId="0" xfId="0" applyAlignment="1" applyFont="1">
      <alignment vertical="bottom"/>
    </xf>
    <xf borderId="5" fillId="0" fontId="35" numFmtId="0" xfId="0" applyAlignment="1" applyBorder="1" applyFont="1">
      <alignment vertical="bottom"/>
    </xf>
    <xf borderId="0" fillId="0" fontId="21" numFmtId="0" xfId="0" applyAlignment="1" applyFont="1">
      <alignment horizontal="center" vertical="bottom"/>
    </xf>
    <xf borderId="0" fillId="0" fontId="21" numFmtId="0" xfId="0" applyAlignment="1" applyFont="1">
      <alignment vertical="bottom"/>
    </xf>
    <xf borderId="0" fillId="8" fontId="42" numFmtId="0" xfId="0" applyAlignment="1" applyFont="1">
      <alignment horizontal="center" vertical="bottom"/>
    </xf>
    <xf borderId="13" fillId="0" fontId="40" numFmtId="0" xfId="0" applyAlignment="1" applyBorder="1" applyFont="1">
      <alignment horizontal="center" readingOrder="0" vertical="bottom"/>
    </xf>
    <xf borderId="0" fillId="8" fontId="35" numFmtId="1" xfId="0" applyAlignment="1" applyFont="1" applyNumberFormat="1">
      <alignment vertical="bottom"/>
    </xf>
    <xf borderId="52" fillId="10" fontId="7" numFmtId="2" xfId="0" applyAlignment="1" applyBorder="1" applyFont="1" applyNumberFormat="1">
      <alignment horizontal="right" readingOrder="0" vertical="bottom"/>
    </xf>
    <xf borderId="59" fillId="9" fontId="26" numFmtId="0" xfId="0" applyAlignment="1" applyBorder="1" applyFont="1">
      <alignment horizontal="center" vertical="bottom"/>
    </xf>
    <xf borderId="52" fillId="7" fontId="7" numFmtId="2" xfId="0" applyAlignment="1" applyBorder="1" applyFont="1" applyNumberFormat="1">
      <alignment horizontal="right" readingOrder="0" vertical="bottom"/>
    </xf>
    <xf borderId="58" fillId="13" fontId="7" numFmtId="2" xfId="0" applyAlignment="1" applyBorder="1" applyFont="1" applyNumberFormat="1">
      <alignment horizontal="center" readingOrder="0" vertical="bottom"/>
    </xf>
    <xf borderId="5" fillId="0" fontId="26" numFmtId="0" xfId="0" applyAlignment="1" applyBorder="1" applyFont="1">
      <alignment horizontal="center" vertical="bottom"/>
    </xf>
    <xf borderId="7" fillId="13" fontId="7" numFmtId="2" xfId="0" applyAlignment="1" applyBorder="1" applyFont="1" applyNumberFormat="1">
      <alignment horizontal="center" readingOrder="0" vertical="bottom"/>
    </xf>
    <xf borderId="64" fillId="6" fontId="18" numFmtId="167" xfId="0" applyAlignment="1" applyBorder="1" applyFont="1" applyNumberFormat="1">
      <alignment horizontal="center" vertical="bottom"/>
    </xf>
    <xf borderId="0" fillId="0" fontId="7" numFmtId="167" xfId="0" applyAlignment="1" applyFont="1" applyNumberFormat="1">
      <alignment vertical="bottom"/>
    </xf>
    <xf borderId="64" fillId="13" fontId="18" numFmtId="167" xfId="0" applyAlignment="1" applyBorder="1" applyFont="1" applyNumberFormat="1">
      <alignment horizontal="center" vertical="bottom"/>
    </xf>
    <xf borderId="5" fillId="0" fontId="7" numFmtId="0" xfId="0" applyBorder="1" applyFont="1"/>
    <xf borderId="0" fillId="0" fontId="7" numFmtId="0" xfId="0" applyFont="1"/>
    <xf borderId="53" fillId="6" fontId="7" numFmtId="0" xfId="0" applyAlignment="1" applyBorder="1" applyFont="1">
      <alignment horizontal="center" vertical="bottom"/>
    </xf>
    <xf borderId="52" fillId="6" fontId="18" numFmtId="167" xfId="0" applyAlignment="1" applyBorder="1" applyFont="1" applyNumberFormat="1">
      <alignment horizontal="center" vertical="bottom"/>
    </xf>
    <xf borderId="0" fillId="9" fontId="7" numFmtId="1" xfId="0" applyAlignment="1" applyFont="1" applyNumberFormat="1">
      <alignment vertical="bottom"/>
    </xf>
    <xf borderId="53" fillId="13" fontId="7" numFmtId="0" xfId="0" applyAlignment="1" applyBorder="1" applyFont="1">
      <alignment horizontal="center" vertical="bottom"/>
    </xf>
    <xf borderId="52" fillId="13" fontId="18" numFmtId="167" xfId="0" applyAlignment="1" applyBorder="1" applyFont="1" applyNumberFormat="1">
      <alignment horizontal="center" vertical="bottom"/>
    </xf>
    <xf borderId="0" fillId="8" fontId="7" numFmtId="1" xfId="0" applyAlignment="1" applyFont="1" applyNumberFormat="1">
      <alignment horizontal="center" vertical="bottom"/>
    </xf>
    <xf borderId="5" fillId="0" fontId="21" numFmtId="1" xfId="0" applyAlignment="1" applyBorder="1" applyFont="1" applyNumberFormat="1">
      <alignment vertical="bottom"/>
    </xf>
    <xf borderId="0" fillId="0" fontId="50" numFmtId="1" xfId="0" applyAlignment="1" applyFont="1" applyNumberFormat="1">
      <alignment horizontal="center" shrinkToFit="0" wrapText="1"/>
    </xf>
    <xf borderId="5" fillId="0" fontId="18" numFmtId="1" xfId="0" applyAlignment="1" applyBorder="1" applyFont="1" applyNumberFormat="1">
      <alignment horizontal="center" vertical="bottom"/>
    </xf>
    <xf borderId="0" fillId="0" fontId="18" numFmtId="1" xfId="0" applyAlignment="1" applyFont="1" applyNumberFormat="1">
      <alignment horizontal="center" vertical="bottom"/>
    </xf>
    <xf borderId="0" fillId="0" fontId="21" numFmtId="1" xfId="0" applyAlignment="1" applyFont="1" applyNumberFormat="1">
      <alignment vertical="bottom"/>
    </xf>
    <xf borderId="5" fillId="0" fontId="7" numFmtId="0" xfId="0" applyAlignment="1" applyBorder="1" applyFont="1">
      <alignment readingOrder="0"/>
    </xf>
    <xf borderId="0" fillId="0" fontId="7" numFmtId="0" xfId="0" applyAlignment="1" applyFont="1">
      <alignment readingOrder="0"/>
    </xf>
    <xf borderId="5" fillId="0" fontId="42" numFmtId="0" xfId="0" applyAlignment="1" applyBorder="1" applyFont="1">
      <alignment readingOrder="0" vertical="bottom"/>
    </xf>
    <xf borderId="0" fillId="0" fontId="40" numFmtId="0" xfId="0" applyAlignment="1" applyFont="1">
      <alignment horizontal="center" vertical="bottom"/>
    </xf>
    <xf borderId="0" fillId="0" fontId="35" numFmtId="0" xfId="0" applyAlignment="1" applyFont="1">
      <alignment horizontal="center" readingOrder="0" vertical="bottom"/>
    </xf>
    <xf borderId="0" fillId="0" fontId="42" numFmtId="0" xfId="0" applyAlignment="1" applyFont="1">
      <alignment readingOrder="0" vertical="bottom"/>
    </xf>
    <xf borderId="0" fillId="8" fontId="35" numFmtId="1" xfId="0" applyAlignment="1" applyFont="1" applyNumberFormat="1">
      <alignment horizontal="center" vertical="bottom"/>
    </xf>
    <xf borderId="0" fillId="0" fontId="7" numFmtId="2" xfId="0" applyAlignment="1" applyFont="1" applyNumberFormat="1">
      <alignment horizontal="center" readingOrder="0" vertical="bottom"/>
    </xf>
    <xf borderId="56" fillId="9" fontId="46" numFmtId="0" xfId="0" applyAlignment="1" applyBorder="1" applyFont="1">
      <alignment horizontal="center"/>
    </xf>
    <xf borderId="5" fillId="9" fontId="46" numFmtId="0" xfId="0" applyAlignment="1" applyBorder="1" applyFont="1">
      <alignment horizontal="center"/>
    </xf>
    <xf borderId="62" fillId="0" fontId="26" numFmtId="0" xfId="0" applyAlignment="1" applyBorder="1" applyFont="1">
      <alignment horizontal="center" vertical="bottom"/>
    </xf>
    <xf borderId="59" fillId="9" fontId="26" numFmtId="0" xfId="0" applyAlignment="1" applyBorder="1" applyFont="1">
      <alignment horizontal="center"/>
    </xf>
    <xf borderId="61" fillId="9" fontId="26" numFmtId="0" xfId="0" applyAlignment="1" applyBorder="1" applyFont="1">
      <alignment horizontal="center"/>
    </xf>
    <xf borderId="0" fillId="0" fontId="26" numFmtId="0" xfId="0" applyAlignment="1" applyFont="1">
      <alignment horizontal="center" vertical="bottom"/>
    </xf>
    <xf borderId="17" fillId="0" fontId="14" numFmtId="0" xfId="0" applyBorder="1" applyFont="1"/>
    <xf borderId="68" fillId="9" fontId="7" numFmtId="0" xfId="0" applyAlignment="1" applyBorder="1" applyFont="1">
      <alignment horizontal="center" readingOrder="0" vertical="bottom"/>
    </xf>
    <xf borderId="17" fillId="0" fontId="44" numFmtId="0" xfId="0" applyAlignment="1" applyBorder="1" applyFont="1">
      <alignment horizontal="center" vertical="bottom"/>
    </xf>
    <xf borderId="18" fillId="9" fontId="7" numFmtId="0" xfId="0" applyAlignment="1" applyBorder="1" applyFont="1">
      <alignment readingOrder="0" vertical="bottom"/>
    </xf>
    <xf borderId="18" fillId="9" fontId="7" numFmtId="0" xfId="0" applyAlignment="1" applyBorder="1" applyFont="1">
      <alignment horizontal="center" readingOrder="0" vertical="bottom"/>
    </xf>
    <xf borderId="18" fillId="0" fontId="45" numFmtId="0" xfId="0" applyAlignment="1" applyBorder="1" applyFont="1">
      <alignment horizontal="center"/>
    </xf>
    <xf borderId="18" fillId="0" fontId="7" numFmtId="2" xfId="0" applyAlignment="1" applyBorder="1" applyFont="1" applyNumberFormat="1">
      <alignment horizontal="center" readingOrder="0" vertical="bottom"/>
    </xf>
    <xf borderId="18" fillId="0" fontId="7" numFmtId="2" xfId="0" applyAlignment="1" applyBorder="1" applyFont="1" applyNumberFormat="1">
      <alignment horizontal="right" vertical="bottom"/>
    </xf>
    <xf borderId="18" fillId="8" fontId="44" numFmtId="0" xfId="0" applyAlignment="1" applyBorder="1" applyFont="1">
      <alignment horizontal="center" vertical="bottom"/>
    </xf>
    <xf borderId="18" fillId="0" fontId="26" numFmtId="0" xfId="0" applyAlignment="1" applyBorder="1" applyFont="1">
      <alignment horizontal="center" vertical="bottom"/>
    </xf>
    <xf borderId="18" fillId="0" fontId="44" numFmtId="0" xfId="0" applyAlignment="1" applyBorder="1" applyFont="1">
      <alignment horizontal="center" vertical="bottom"/>
    </xf>
    <xf borderId="18" fillId="0" fontId="7" numFmtId="2" xfId="0" applyAlignment="1" applyBorder="1" applyFont="1" applyNumberFormat="1">
      <alignment horizontal="center" vertical="bottom"/>
    </xf>
    <xf borderId="18" fillId="8" fontId="7" numFmtId="1" xfId="0" applyAlignment="1" applyBorder="1" applyFont="1" applyNumberFormat="1">
      <alignment horizontal="center" vertical="bottom"/>
    </xf>
    <xf borderId="18" fillId="0" fontId="6" numFmtId="0" xfId="0" applyBorder="1" applyFont="1"/>
    <xf borderId="19" fillId="0" fontId="6" numFmtId="0" xfId="0" applyBorder="1" applyFont="1"/>
    <xf borderId="4" fillId="0" fontId="27" numFmtId="0" xfId="0" applyAlignment="1" applyBorder="1" applyFont="1">
      <alignment horizontal="center"/>
    </xf>
    <xf borderId="69" fillId="5" fontId="2" numFmtId="0" xfId="0" applyAlignment="1" applyBorder="1" applyFont="1">
      <alignment horizontal="center"/>
    </xf>
    <xf borderId="11" fillId="5" fontId="13" numFmtId="0" xfId="0" applyAlignment="1" applyBorder="1" applyFont="1">
      <alignment horizontal="center" readingOrder="0" shrinkToFit="0" vertical="center" wrapText="0"/>
    </xf>
    <xf borderId="11" fillId="0" fontId="6" numFmtId="0" xfId="0" applyBorder="1" applyFont="1"/>
    <xf borderId="12" fillId="0" fontId="6" numFmtId="0" xfId="0" applyBorder="1" applyFont="1"/>
    <xf borderId="0" fillId="5" fontId="13" numFmtId="0" xfId="0" applyAlignment="1" applyFont="1">
      <alignment horizontal="center" readingOrder="0" shrinkToFit="0" vertical="center" wrapText="0"/>
    </xf>
    <xf borderId="8" fillId="0" fontId="27" numFmtId="0" xfId="0" applyAlignment="1" applyBorder="1" applyFont="1">
      <alignment horizontal="center" vertical="bottom"/>
    </xf>
    <xf borderId="5" fillId="5" fontId="2" numFmtId="0" xfId="0" applyAlignment="1" applyBorder="1" applyFont="1">
      <alignment horizontal="center"/>
    </xf>
    <xf borderId="48" fillId="5" fontId="2" numFmtId="0" xfId="0" applyAlignment="1" applyBorder="1" applyFont="1">
      <alignment horizontal="center" vertical="bottom"/>
    </xf>
    <xf borderId="3" fillId="5" fontId="13" numFmtId="0" xfId="0" applyAlignment="1" applyBorder="1" applyFont="1">
      <alignment horizontal="center" readingOrder="0" vertical="center"/>
    </xf>
    <xf borderId="3" fillId="5" fontId="13" numFmtId="166" xfId="0" applyAlignment="1" applyBorder="1" applyFont="1" applyNumberFormat="1">
      <alignment horizontal="center" readingOrder="0" vertical="center"/>
    </xf>
    <xf borderId="3" fillId="5" fontId="27" numFmtId="0" xfId="0" applyAlignment="1" applyBorder="1" applyFont="1">
      <alignment horizontal="center" vertical="bottom"/>
    </xf>
    <xf borderId="3" fillId="5" fontId="2" numFmtId="0" xfId="0" applyAlignment="1" applyBorder="1" applyFont="1">
      <alignment horizontal="center" vertical="bottom"/>
    </xf>
    <xf borderId="3" fillId="5" fontId="13" numFmtId="0" xfId="0" applyAlignment="1" applyBorder="1" applyFont="1">
      <alignment horizontal="center" readingOrder="0"/>
    </xf>
    <xf borderId="3" fillId="5" fontId="2" numFmtId="0" xfId="0" applyAlignment="1" applyBorder="1" applyFont="1">
      <alignment horizontal="center"/>
    </xf>
    <xf borderId="3" fillId="5" fontId="2" numFmtId="1" xfId="0" applyAlignment="1" applyBorder="1" applyFont="1" applyNumberFormat="1">
      <alignment horizontal="center" vertical="center"/>
    </xf>
    <xf borderId="0" fillId="5" fontId="2" numFmtId="0" xfId="0" applyAlignment="1" applyFont="1">
      <alignment horizontal="center"/>
    </xf>
    <xf borderId="0" fillId="5" fontId="13" numFmtId="0" xfId="0" applyAlignment="1" applyFont="1">
      <alignment horizontal="center" readingOrder="0" vertical="center"/>
    </xf>
    <xf borderId="14" fillId="5" fontId="2" numFmtId="0" xfId="0" applyAlignment="1" applyBorder="1" applyFont="1">
      <alignment horizontal="center"/>
    </xf>
    <xf borderId="53" fillId="7" fontId="29" numFmtId="0" xfId="0" applyAlignment="1" applyBorder="1" applyFont="1">
      <alignment horizontal="center" readingOrder="0" vertical="center"/>
    </xf>
    <xf borderId="66" fillId="6" fontId="29" numFmtId="1" xfId="0" applyAlignment="1" applyBorder="1" applyFont="1" applyNumberFormat="1">
      <alignment horizontal="center" shrinkToFit="0" vertical="center" wrapText="1"/>
    </xf>
    <xf borderId="70" fillId="0" fontId="6" numFmtId="0" xfId="0" applyBorder="1" applyFont="1"/>
    <xf borderId="71" fillId="0" fontId="6" numFmtId="0" xfId="0" applyBorder="1" applyFont="1"/>
    <xf borderId="8" fillId="0" fontId="37" numFmtId="0" xfId="0" applyAlignment="1" applyBorder="1" applyFont="1">
      <alignment horizontal="center" shrinkToFit="0" vertical="center" wrapText="1"/>
    </xf>
    <xf borderId="8" fillId="0" fontId="40" numFmtId="0" xfId="0" applyAlignment="1" applyBorder="1" applyFont="1">
      <alignment horizontal="center" readingOrder="0" vertical="bottom"/>
    </xf>
    <xf borderId="72" fillId="9" fontId="7" numFmtId="0" xfId="0" applyAlignment="1" applyBorder="1" applyFont="1">
      <alignment horizontal="center" readingOrder="0" vertical="bottom"/>
    </xf>
    <xf borderId="5" fillId="9" fontId="46" numFmtId="0" xfId="0" applyAlignment="1" applyBorder="1" applyFont="1">
      <alignment horizontal="center" vertical="bottom"/>
    </xf>
    <xf borderId="73" fillId="9" fontId="7" numFmtId="0" xfId="0" applyAlignment="1" applyBorder="1" applyFont="1">
      <alignment horizontal="center" readingOrder="0" vertical="bottom"/>
    </xf>
    <xf borderId="9" fillId="10" fontId="7" numFmtId="2" xfId="0" applyAlignment="1" applyBorder="1" applyFont="1" applyNumberFormat="1">
      <alignment horizontal="right" readingOrder="0" vertical="bottom"/>
    </xf>
    <xf borderId="16" fillId="10" fontId="7" numFmtId="2" xfId="0" applyAlignment="1" applyBorder="1" applyFont="1" applyNumberFormat="1">
      <alignment horizontal="right" readingOrder="0" vertical="bottom"/>
    </xf>
    <xf borderId="8" fillId="0" fontId="7" numFmtId="0" xfId="0" applyAlignment="1" applyBorder="1" applyFont="1">
      <alignment vertical="bottom"/>
    </xf>
    <xf borderId="3" fillId="10" fontId="7" numFmtId="2" xfId="0" applyAlignment="1" applyBorder="1" applyFont="1" applyNumberFormat="1">
      <alignment horizontal="right" readingOrder="0" vertical="bottom"/>
    </xf>
    <xf borderId="59" fillId="0" fontId="26" numFmtId="0" xfId="0" applyAlignment="1" applyBorder="1" applyFont="1">
      <alignment horizontal="center" vertical="bottom"/>
    </xf>
    <xf borderId="8" fillId="0" fontId="49" numFmtId="0" xfId="0" applyAlignment="1" applyBorder="1" applyFont="1">
      <alignment horizontal="center" vertical="bottom"/>
    </xf>
    <xf borderId="8" fillId="9" fontId="7" numFmtId="0" xfId="0" applyAlignment="1" applyBorder="1" applyFont="1">
      <alignment horizontal="center" readingOrder="0" vertical="bottom"/>
    </xf>
    <xf borderId="8" fillId="0" fontId="44" numFmtId="0" xfId="0" applyAlignment="1" applyBorder="1" applyFont="1">
      <alignment horizontal="center" vertical="bottom"/>
    </xf>
    <xf borderId="8" fillId="0" fontId="50" numFmtId="1" xfId="0" applyAlignment="1" applyBorder="1" applyFont="1" applyNumberFormat="1">
      <alignment horizontal="center" shrinkToFit="0" wrapText="1"/>
    </xf>
    <xf borderId="74" fillId="9" fontId="7" numFmtId="0" xfId="0" applyAlignment="1" applyBorder="1" applyFont="1">
      <alignment horizontal="center" readingOrder="0" vertical="bottom"/>
    </xf>
    <xf borderId="8" fillId="0" fontId="31" numFmtId="0" xfId="0" applyAlignment="1" applyBorder="1" applyFont="1">
      <alignment horizontal="center" shrinkToFit="0" vertical="center" wrapText="1"/>
    </xf>
    <xf borderId="75" fillId="0" fontId="13" numFmtId="0" xfId="0" applyAlignment="1" applyBorder="1" applyFont="1">
      <alignment horizontal="center" readingOrder="0" vertical="center"/>
    </xf>
    <xf borderId="76" fillId="4" fontId="13" numFmtId="0" xfId="0" applyAlignment="1" applyBorder="1" applyFont="1">
      <alignment horizontal="center" readingOrder="0" vertical="center"/>
    </xf>
    <xf borderId="77" fillId="4" fontId="1" numFmtId="0" xfId="0" applyAlignment="1" applyBorder="1" applyFont="1">
      <alignment vertical="bottom"/>
    </xf>
    <xf borderId="78" fillId="0" fontId="21" numFmtId="0" xfId="0" applyAlignment="1" applyBorder="1" applyFont="1">
      <alignment vertical="bottom"/>
    </xf>
    <xf borderId="24" fillId="0" fontId="1" numFmtId="0" xfId="0" applyBorder="1" applyFont="1"/>
    <xf borderId="23" fillId="4" fontId="13" numFmtId="0" xfId="0" applyAlignment="1" applyBorder="1" applyFont="1">
      <alignment horizontal="center" readingOrder="0" vertical="center"/>
    </xf>
    <xf borderId="79" fillId="0" fontId="6" numFmtId="0" xfId="0" applyBorder="1" applyFont="1"/>
    <xf borderId="80" fillId="0" fontId="6" numFmtId="0" xfId="0" applyBorder="1" applyFont="1"/>
    <xf borderId="31" fillId="0" fontId="12" numFmtId="0" xfId="0" applyAlignment="1" applyBorder="1" applyFont="1">
      <alignment horizontal="center" readingOrder="0" vertical="center"/>
    </xf>
    <xf borderId="81" fillId="0" fontId="1" numFmtId="0" xfId="0" applyBorder="1" applyFont="1"/>
    <xf borderId="3" fillId="4" fontId="1" numFmtId="0" xfId="0" applyBorder="1" applyFont="1"/>
    <xf borderId="44" fillId="4" fontId="15" numFmtId="0" xfId="0" applyAlignment="1" applyBorder="1" applyFont="1">
      <alignment horizontal="left" readingOrder="0" vertical="center"/>
    </xf>
    <xf borderId="44" fillId="4" fontId="16" numFmtId="0" xfId="0" applyAlignment="1" applyBorder="1" applyFont="1">
      <alignment vertical="center"/>
    </xf>
    <xf borderId="44" fillId="4" fontId="17" numFmtId="0" xfId="0" applyAlignment="1" applyBorder="1" applyFont="1">
      <alignment horizontal="right" readingOrder="0" vertical="center"/>
    </xf>
    <xf borderId="44" fillId="4" fontId="17" numFmtId="0" xfId="0" applyAlignment="1" applyBorder="1" applyFont="1">
      <alignment horizontal="left" readingOrder="0" vertical="center"/>
    </xf>
    <xf borderId="82" fillId="4" fontId="18" numFmtId="166" xfId="0" applyAlignment="1" applyBorder="1" applyFont="1" applyNumberFormat="1">
      <alignment horizontal="center" readingOrder="0" vertical="center"/>
    </xf>
    <xf borderId="31" fillId="0" fontId="19" numFmtId="166" xfId="0" applyAlignment="1" applyBorder="1" applyFont="1" applyNumberFormat="1">
      <alignment horizontal="center" readingOrder="0" vertical="center"/>
    </xf>
    <xf borderId="26" fillId="0" fontId="51" numFmtId="0" xfId="0" applyAlignment="1" applyBorder="1" applyFont="1">
      <alignment vertical="bottom"/>
    </xf>
    <xf borderId="27" fillId="0" fontId="1" numFmtId="0" xfId="0" applyAlignment="1" applyBorder="1" applyFont="1">
      <alignment vertical="bottom"/>
    </xf>
    <xf borderId="27" fillId="0" fontId="18" numFmtId="0" xfId="0" applyAlignment="1" applyBorder="1" applyFont="1">
      <alignment vertical="bottom"/>
    </xf>
    <xf borderId="28" fillId="0" fontId="1" numFmtId="0" xfId="0" applyAlignment="1" applyBorder="1" applyFont="1">
      <alignment vertical="bottom"/>
    </xf>
    <xf borderId="83" fillId="6" fontId="51" numFmtId="0" xfId="0" applyAlignment="1" applyBorder="1" applyFont="1">
      <alignment vertical="bottom"/>
    </xf>
    <xf borderId="84" fillId="6" fontId="1" numFmtId="0" xfId="0" applyAlignment="1" applyBorder="1" applyFont="1">
      <alignment vertical="bottom"/>
    </xf>
    <xf borderId="84" fillId="0" fontId="1" numFmtId="0" xfId="0" applyAlignment="1" applyBorder="1" applyFont="1">
      <alignment vertical="bottom"/>
    </xf>
    <xf borderId="84" fillId="0" fontId="18" numFmtId="0" xfId="0" applyAlignment="1" applyBorder="1" applyFont="1">
      <alignment vertical="bottom"/>
    </xf>
    <xf borderId="84" fillId="7" fontId="18" numFmtId="0" xfId="0" applyAlignment="1" applyBorder="1" applyFont="1">
      <alignment vertical="bottom"/>
    </xf>
    <xf borderId="84" fillId="7" fontId="1" numFmtId="0" xfId="0" applyAlignment="1" applyBorder="1" applyFont="1">
      <alignment vertical="bottom"/>
    </xf>
    <xf borderId="30" fillId="7" fontId="1" numFmtId="0" xfId="0" applyAlignment="1" applyBorder="1" applyFont="1">
      <alignment vertical="bottom"/>
    </xf>
    <xf borderId="24" fillId="0" fontId="4" numFmtId="0" xfId="0" applyAlignment="1" applyBorder="1" applyFont="1">
      <alignment vertical="bottom"/>
    </xf>
    <xf borderId="0" fillId="0" fontId="1" numFmtId="0" xfId="0" applyAlignment="1" applyFont="1">
      <alignment vertical="bottom"/>
    </xf>
    <xf borderId="14" fillId="0" fontId="1" numFmtId="0" xfId="0" applyAlignment="1" applyBorder="1" applyFont="1">
      <alignment vertical="bottom"/>
    </xf>
    <xf borderId="24" fillId="0" fontId="1" numFmtId="0" xfId="0" applyAlignment="1" applyBorder="1" applyFont="1">
      <alignment vertical="bottom"/>
    </xf>
    <xf borderId="32" fillId="0" fontId="1" numFmtId="0" xfId="0" applyAlignment="1" applyBorder="1" applyFont="1">
      <alignment vertical="bottom"/>
    </xf>
    <xf borderId="0" fillId="0" fontId="1" numFmtId="2" xfId="0" applyAlignment="1" applyFont="1" applyNumberFormat="1">
      <alignment vertical="bottom"/>
    </xf>
    <xf borderId="14" fillId="0" fontId="1" numFmtId="2" xfId="0" applyAlignment="1" applyBorder="1" applyFont="1" applyNumberFormat="1">
      <alignment vertical="bottom"/>
    </xf>
    <xf borderId="32" fillId="0" fontId="1" numFmtId="2" xfId="0" applyAlignment="1" applyBorder="1" applyFont="1" applyNumberFormat="1">
      <alignment vertical="bottom"/>
    </xf>
    <xf borderId="24" fillId="6" fontId="51" numFmtId="0" xfId="0" applyAlignment="1" applyBorder="1" applyFont="1">
      <alignment readingOrder="0" vertical="bottom"/>
    </xf>
    <xf borderId="0" fillId="6" fontId="1" numFmtId="0" xfId="0" applyAlignment="1" applyFont="1">
      <alignment vertical="bottom"/>
    </xf>
    <xf borderId="0" fillId="7" fontId="1" numFmtId="2" xfId="0" applyAlignment="1" applyFont="1" applyNumberFormat="1">
      <alignment vertical="bottom"/>
    </xf>
    <xf borderId="32" fillId="7" fontId="1" numFmtId="2" xfId="0" applyAlignment="1" applyBorder="1" applyFont="1" applyNumberFormat="1">
      <alignment vertical="bottom"/>
    </xf>
    <xf borderId="32" fillId="0" fontId="7" numFmtId="167" xfId="0" applyAlignment="1" applyBorder="1" applyFont="1" applyNumberFormat="1">
      <alignment horizontal="right" readingOrder="0" vertical="bottom"/>
    </xf>
    <xf borderId="33" fillId="0" fontId="7" numFmtId="167" xfId="0" applyAlignment="1" applyBorder="1" applyFont="1" applyNumberFormat="1">
      <alignment horizontal="right" readingOrder="0" vertical="bottom"/>
    </xf>
    <xf borderId="32" fillId="0" fontId="7" numFmtId="0" xfId="0" applyAlignment="1" applyBorder="1" applyFont="1">
      <alignment horizontal="right" readingOrder="0" vertical="bottom"/>
    </xf>
    <xf borderId="33" fillId="0" fontId="7" numFmtId="0" xfId="0" applyAlignment="1" applyBorder="1" applyFont="1">
      <alignment horizontal="right" readingOrder="0" vertical="bottom"/>
    </xf>
    <xf borderId="0" fillId="7" fontId="18" numFmtId="0" xfId="0" applyAlignment="1" applyFont="1">
      <alignment readingOrder="0" vertical="bottom"/>
    </xf>
    <xf borderId="0" fillId="7" fontId="1" numFmtId="0" xfId="0" applyAlignment="1" applyFont="1">
      <alignment vertical="bottom"/>
    </xf>
    <xf borderId="32" fillId="7" fontId="1" numFmtId="0" xfId="0" applyAlignment="1" applyBorder="1" applyFont="1">
      <alignment vertical="bottom"/>
    </xf>
    <xf borderId="0" fillId="0" fontId="1" numFmtId="168" xfId="0" applyAlignment="1" applyFont="1" applyNumberFormat="1">
      <alignment vertical="bottom"/>
    </xf>
    <xf borderId="0" fillId="0" fontId="7" numFmtId="1" xfId="0" applyAlignment="1" applyFont="1" applyNumberFormat="1">
      <alignment horizontal="center" readingOrder="0" vertical="bottom"/>
    </xf>
    <xf borderId="32" fillId="0" fontId="7" numFmtId="167" xfId="0" applyAlignment="1" applyBorder="1" applyFont="1" applyNumberFormat="1">
      <alignment horizontal="center" vertical="bottom"/>
    </xf>
    <xf borderId="0" fillId="0" fontId="1" numFmtId="1" xfId="0" applyAlignment="1" applyFont="1" applyNumberFormat="1">
      <alignment vertical="bottom"/>
    </xf>
    <xf borderId="24" fillId="0" fontId="4" numFmtId="0" xfId="0" applyAlignment="1" applyBorder="1" applyFont="1">
      <alignment readingOrder="0" vertical="bottom"/>
    </xf>
    <xf borderId="0" fillId="0" fontId="4" numFmtId="2" xfId="0" applyAlignment="1" applyFont="1" applyNumberFormat="1">
      <alignment readingOrder="0" vertical="bottom"/>
    </xf>
    <xf borderId="0" fillId="0" fontId="4" numFmtId="2" xfId="0" applyAlignment="1" applyFont="1" applyNumberFormat="1">
      <alignment horizontal="right" vertical="bottom"/>
    </xf>
    <xf borderId="0" fillId="0" fontId="4" numFmtId="2" xfId="0" applyAlignment="1" applyFont="1" applyNumberFormat="1">
      <alignment vertical="bottom"/>
    </xf>
    <xf borderId="0" fillId="0" fontId="4" numFmtId="2" xfId="0" applyAlignment="1" applyFont="1" applyNumberFormat="1">
      <alignment horizontal="right" readingOrder="0" vertical="bottom"/>
    </xf>
    <xf borderId="0" fillId="0" fontId="1" numFmtId="2" xfId="0" applyAlignment="1" applyFont="1" applyNumberFormat="1">
      <alignment readingOrder="0" vertical="bottom"/>
    </xf>
    <xf borderId="32" fillId="0" fontId="4" numFmtId="2" xfId="0" applyAlignment="1" applyBorder="1" applyFont="1" applyNumberFormat="1">
      <alignment horizontal="right" vertical="bottom"/>
    </xf>
    <xf borderId="0" fillId="0" fontId="4" numFmtId="0" xfId="0" applyAlignment="1" applyFont="1">
      <alignment horizontal="right" vertical="bottom"/>
    </xf>
    <xf borderId="24" fillId="0" fontId="4" numFmtId="0" xfId="0" applyAlignment="1" applyBorder="1" applyFont="1">
      <alignment readingOrder="0" shrinkToFit="0" textRotation="0" vertical="top" wrapText="1"/>
    </xf>
    <xf borderId="0" fillId="0" fontId="4" numFmtId="2" xfId="0" applyAlignment="1" applyFont="1" applyNumberFormat="1">
      <alignment readingOrder="0" shrinkToFit="0" textRotation="0" vertical="top" wrapText="1"/>
    </xf>
    <xf borderId="0" fillId="0" fontId="4" numFmtId="0" xfId="0" applyAlignment="1" applyFont="1">
      <alignment horizontal="right" shrinkToFit="0" textRotation="0" vertical="top" wrapText="1"/>
    </xf>
    <xf borderId="0" fillId="0" fontId="1" numFmtId="0" xfId="0" applyAlignment="1" applyFont="1">
      <alignment vertical="top"/>
    </xf>
    <xf borderId="32" fillId="0" fontId="1" numFmtId="0" xfId="0" applyAlignment="1" applyBorder="1" applyFont="1">
      <alignment vertical="top"/>
    </xf>
    <xf borderId="34" fillId="0" fontId="3" numFmtId="0" xfId="0" applyAlignment="1" applyBorder="1" applyFont="1">
      <alignment readingOrder="0" shrinkToFit="0" textRotation="0" vertical="top" wrapText="1"/>
    </xf>
    <xf borderId="41" fillId="0" fontId="1" numFmtId="0" xfId="0" applyAlignment="1" applyBorder="1" applyFont="1">
      <alignment vertical="bottom"/>
    </xf>
    <xf borderId="44" fillId="0" fontId="1" numFmtId="0" xfId="0" applyAlignment="1" applyBorder="1" applyFont="1">
      <alignment vertical="bottom"/>
    </xf>
    <xf borderId="85" fillId="0" fontId="52" numFmtId="0" xfId="0" applyAlignment="1" applyBorder="1" applyFont="1">
      <alignment horizontal="center"/>
    </xf>
    <xf borderId="11" fillId="0" fontId="27" numFmtId="0" xfId="0" applyAlignment="1" applyBorder="1" applyFont="1">
      <alignment horizontal="center"/>
    </xf>
    <xf borderId="86" fillId="4" fontId="13" numFmtId="0" xfId="0" applyAlignment="1" applyBorder="1" applyFont="1">
      <alignment horizontal="center" readingOrder="0" shrinkToFit="0" vertical="center" wrapText="0"/>
    </xf>
    <xf borderId="87" fillId="0" fontId="6" numFmtId="0" xfId="0" applyBorder="1" applyFont="1"/>
    <xf borderId="88" fillId="0" fontId="6" numFmtId="0" xfId="0" applyBorder="1" applyFont="1"/>
    <xf borderId="13" fillId="0" fontId="53" numFmtId="0" xfId="0" applyAlignment="1" applyBorder="1" applyFont="1">
      <alignment horizontal="center" shrinkToFit="0" vertical="center" wrapText="1"/>
    </xf>
    <xf borderId="89" fillId="4" fontId="13" numFmtId="0" xfId="0" applyAlignment="1" applyBorder="1" applyFont="1">
      <alignment horizontal="center" readingOrder="0" vertical="center"/>
    </xf>
    <xf borderId="90" fillId="0" fontId="6" numFmtId="0" xfId="0" applyBorder="1" applyFont="1"/>
    <xf borderId="91" fillId="0" fontId="6" numFmtId="0" xfId="0" applyBorder="1" applyFont="1"/>
    <xf borderId="92" fillId="0" fontId="52" numFmtId="0" xfId="0" applyAlignment="1" applyBorder="1" applyFont="1">
      <alignment horizontal="center" vertical="bottom"/>
    </xf>
    <xf borderId="93" fillId="4" fontId="13" numFmtId="0" xfId="0" applyAlignment="1" applyBorder="1" applyFont="1">
      <alignment horizontal="center" readingOrder="0" vertical="center"/>
    </xf>
    <xf borderId="94" fillId="0" fontId="6" numFmtId="0" xfId="0" applyBorder="1" applyFont="1"/>
    <xf borderId="95" fillId="0" fontId="6" numFmtId="0" xfId="0" applyBorder="1" applyFont="1"/>
    <xf borderId="95" fillId="4" fontId="13" numFmtId="166" xfId="0" applyAlignment="1" applyBorder="1" applyFont="1" applyNumberFormat="1">
      <alignment horizontal="center" readingOrder="0" vertical="center"/>
    </xf>
    <xf borderId="96" fillId="4" fontId="27" numFmtId="0" xfId="0" applyAlignment="1" applyBorder="1" applyFont="1">
      <alignment horizontal="center" vertical="bottom"/>
    </xf>
    <xf borderId="18" fillId="4" fontId="13" numFmtId="0" xfId="0" applyAlignment="1" applyBorder="1" applyFont="1">
      <alignment horizontal="center" readingOrder="0"/>
    </xf>
    <xf borderId="96" fillId="4" fontId="2" numFmtId="1" xfId="0" applyAlignment="1" applyBorder="1" applyFont="1" applyNumberFormat="1">
      <alignment horizontal="center" vertical="center"/>
    </xf>
    <xf borderId="97" fillId="4" fontId="13" numFmtId="0" xfId="0" applyAlignment="1" applyBorder="1" applyFont="1">
      <alignment horizontal="center" readingOrder="0" vertical="center"/>
    </xf>
    <xf borderId="98" fillId="0" fontId="6" numFmtId="0" xfId="0" applyBorder="1" applyFont="1"/>
    <xf borderId="13" fillId="0" fontId="54" numFmtId="0" xfId="0" applyAlignment="1" applyBorder="1" applyFont="1">
      <alignment readingOrder="0"/>
    </xf>
    <xf borderId="48" fillId="6" fontId="29" numFmtId="0" xfId="0" applyAlignment="1" applyBorder="1" applyFont="1">
      <alignment horizontal="center" readingOrder="0" vertical="center"/>
    </xf>
    <xf borderId="16" fillId="0" fontId="6" numFmtId="0" xfId="0" applyBorder="1" applyFont="1"/>
    <xf borderId="0" fillId="0" fontId="55" numFmtId="0" xfId="0" applyAlignment="1" applyFont="1">
      <alignment horizontal="center" shrinkToFit="0" vertical="center" wrapText="1"/>
    </xf>
    <xf borderId="0" fillId="0" fontId="29" numFmtId="0" xfId="0" applyAlignment="1" applyFont="1">
      <alignment horizontal="center" readingOrder="0" vertical="center"/>
    </xf>
    <xf borderId="15" fillId="7" fontId="29" numFmtId="0" xfId="0" applyAlignment="1" applyBorder="1" applyFont="1">
      <alignment horizontal="center" readingOrder="0" vertical="center"/>
    </xf>
    <xf borderId="15" fillId="6" fontId="29" numFmtId="1" xfId="0" applyAlignment="1" applyBorder="1" applyFont="1" applyNumberFormat="1">
      <alignment horizontal="center" shrinkToFit="0" vertical="center" wrapText="1"/>
    </xf>
    <xf borderId="15" fillId="7" fontId="5" numFmtId="167" xfId="0" applyAlignment="1" applyBorder="1" applyFont="1" applyNumberFormat="1">
      <alignment horizontal="center" shrinkToFit="0" vertical="center" wrapText="1"/>
    </xf>
    <xf borderId="13" fillId="0" fontId="54" numFmtId="0" xfId="0" applyBorder="1" applyFont="1"/>
    <xf borderId="99" fillId="0" fontId="34" numFmtId="0" xfId="0" applyAlignment="1" applyBorder="1" applyFont="1">
      <alignment vertical="bottom"/>
    </xf>
    <xf borderId="27" fillId="0" fontId="34" numFmtId="0" xfId="0" applyAlignment="1" applyBorder="1" applyFont="1">
      <alignment horizontal="center" vertical="bottom"/>
    </xf>
    <xf borderId="27" fillId="0" fontId="34" numFmtId="0" xfId="0" applyAlignment="1" applyBorder="1" applyFont="1">
      <alignment vertical="bottom"/>
    </xf>
    <xf borderId="99" fillId="0" fontId="34" numFmtId="0" xfId="0" applyAlignment="1" applyBorder="1" applyFont="1">
      <alignment horizontal="center" vertical="bottom"/>
    </xf>
    <xf borderId="100" fillId="0" fontId="35" numFmtId="0" xfId="0" applyAlignment="1" applyBorder="1" applyFont="1">
      <alignment vertical="bottom"/>
    </xf>
    <xf borderId="101" fillId="0" fontId="35" numFmtId="0" xfId="0" applyAlignment="1" applyBorder="1" applyFont="1">
      <alignment vertical="bottom"/>
    </xf>
    <xf borderId="101" fillId="0" fontId="35" numFmtId="0" xfId="0" applyAlignment="1" applyBorder="1" applyFont="1">
      <alignment horizontal="center" vertical="bottom"/>
    </xf>
    <xf borderId="101" fillId="0" fontId="3" numFmtId="0" xfId="0" applyAlignment="1" applyBorder="1" applyFont="1">
      <alignment horizontal="center" vertical="bottom"/>
    </xf>
    <xf borderId="102" fillId="0" fontId="3" numFmtId="0" xfId="0" applyAlignment="1" applyBorder="1" applyFont="1">
      <alignment horizontal="center" vertical="bottom"/>
    </xf>
    <xf borderId="41" fillId="0" fontId="35" numFmtId="0" xfId="0" applyAlignment="1" applyBorder="1" applyFont="1">
      <alignment horizontal="center" shrinkToFit="0" vertical="bottom" wrapText="1"/>
    </xf>
    <xf borderId="13" fillId="0" fontId="52" numFmtId="0" xfId="0" applyAlignment="1" applyBorder="1" applyFont="1">
      <alignment horizontal="center" shrinkToFit="0" vertical="center" wrapText="1"/>
    </xf>
    <xf borderId="99" fillId="0" fontId="7" numFmtId="0" xfId="0" applyAlignment="1" applyBorder="1" applyFont="1">
      <alignment vertical="bottom"/>
    </xf>
    <xf borderId="27" fillId="0" fontId="7" numFmtId="0" xfId="0" applyAlignment="1" applyBorder="1" applyFont="1">
      <alignment horizontal="center" vertical="bottom"/>
    </xf>
    <xf borderId="27" fillId="0" fontId="7" numFmtId="0" xfId="0" applyAlignment="1" applyBorder="1" applyFont="1">
      <alignment vertical="bottom"/>
    </xf>
    <xf borderId="99" fillId="0" fontId="7" numFmtId="0" xfId="0" applyAlignment="1" applyBorder="1" applyFont="1">
      <alignment horizontal="center" vertical="bottom"/>
    </xf>
    <xf borderId="0" fillId="0" fontId="7" numFmtId="0" xfId="0" applyAlignment="1" applyFont="1">
      <alignment horizontal="center" shrinkToFit="0" vertical="bottom" wrapText="1"/>
    </xf>
    <xf borderId="0" fillId="0" fontId="44" numFmtId="0" xfId="0" applyAlignment="1" applyFont="1">
      <alignment horizontal="center" shrinkToFit="0" vertical="center" wrapText="1"/>
    </xf>
    <xf borderId="13" fillId="0" fontId="18" numFmtId="0" xfId="0" applyAlignment="1" applyBorder="1" applyFont="1">
      <alignment readingOrder="0" vertical="bottom"/>
    </xf>
    <xf borderId="103" fillId="0" fontId="56" numFmtId="0" xfId="0" applyAlignment="1" applyBorder="1" applyFont="1">
      <alignment horizontal="center" vertical="bottom"/>
    </xf>
    <xf borderId="104" fillId="8" fontId="40" numFmtId="0" xfId="0" applyAlignment="1" applyBorder="1" applyFont="1">
      <alignment horizontal="center" vertical="bottom"/>
    </xf>
    <xf borderId="67" fillId="0" fontId="39" numFmtId="0" xfId="0" applyAlignment="1" applyBorder="1" applyFont="1">
      <alignment horizontal="center" vertical="bottom"/>
    </xf>
    <xf borderId="13" fillId="0" fontId="41" numFmtId="0" xfId="0" applyAlignment="1" applyBorder="1" applyFont="1">
      <alignment vertical="bottom"/>
    </xf>
    <xf borderId="105" fillId="0" fontId="40" numFmtId="0" xfId="0" applyAlignment="1" applyBorder="1" applyFont="1">
      <alignment horizontal="center" vertical="bottom"/>
    </xf>
    <xf borderId="0" fillId="8" fontId="18" numFmtId="1" xfId="0" applyAlignment="1" applyFont="1" applyNumberFormat="1">
      <alignment vertical="bottom"/>
    </xf>
    <xf borderId="106" fillId="9" fontId="46" numFmtId="0" xfId="0" applyAlignment="1" applyBorder="1" applyFont="1">
      <alignment horizontal="center" readingOrder="0" vertical="bottom"/>
    </xf>
    <xf borderId="107" fillId="9" fontId="7" numFmtId="0" xfId="0" applyAlignment="1" applyBorder="1" applyFont="1">
      <alignment readingOrder="0" vertical="bottom"/>
    </xf>
    <xf borderId="107" fillId="9" fontId="7" numFmtId="0" xfId="0" applyAlignment="1" applyBorder="1" applyFont="1">
      <alignment horizontal="center" readingOrder="0" vertical="bottom"/>
    </xf>
    <xf borderId="14" fillId="0" fontId="45" numFmtId="0" xfId="0" applyAlignment="1" applyBorder="1" applyFont="1">
      <alignment horizontal="center" readingOrder="0"/>
    </xf>
    <xf borderId="3" fillId="6" fontId="7" numFmtId="2" xfId="0" applyAlignment="1" applyBorder="1" applyFont="1" applyNumberFormat="1">
      <alignment horizontal="center" readingOrder="0" vertical="bottom"/>
    </xf>
    <xf borderId="13" fillId="8" fontId="43" numFmtId="0" xfId="0" applyAlignment="1" applyBorder="1" applyFont="1">
      <alignment horizontal="center" readingOrder="0" vertical="top"/>
    </xf>
    <xf borderId="63" fillId="9" fontId="46" numFmtId="0" xfId="0" applyAlignment="1" applyBorder="1" applyFont="1">
      <alignment horizontal="center" readingOrder="0" vertical="bottom"/>
    </xf>
    <xf borderId="13" fillId="0" fontId="44" numFmtId="0" xfId="0" applyAlignment="1" applyBorder="1" applyFont="1">
      <alignment horizontal="center" readingOrder="0" vertical="bottom"/>
    </xf>
    <xf borderId="106" fillId="9" fontId="46" numFmtId="0" xfId="0" applyAlignment="1" applyBorder="1" applyFont="1">
      <alignment horizontal="center" vertical="bottom"/>
    </xf>
    <xf borderId="51" fillId="6" fontId="7" numFmtId="2" xfId="0" applyAlignment="1" applyBorder="1" applyFont="1" applyNumberFormat="1">
      <alignment horizontal="center" readingOrder="0" vertical="bottom"/>
    </xf>
    <xf borderId="106" fillId="9" fontId="26" numFmtId="0" xfId="0" applyAlignment="1" applyBorder="1" applyFont="1">
      <alignment horizontal="center" vertical="bottom"/>
    </xf>
    <xf borderId="108" fillId="9" fontId="26" numFmtId="0" xfId="0" applyAlignment="1" applyBorder="1" applyFont="1">
      <alignment horizontal="center" vertical="bottom"/>
    </xf>
    <xf borderId="13" fillId="9" fontId="26" numFmtId="0" xfId="0" applyAlignment="1" applyBorder="1" applyFont="1">
      <alignment horizontal="center" vertical="bottom"/>
    </xf>
    <xf borderId="109" fillId="9" fontId="46" numFmtId="0" xfId="0" applyAlignment="1" applyBorder="1" applyFont="1">
      <alignment horizontal="center" vertical="bottom"/>
    </xf>
    <xf borderId="6" fillId="8" fontId="43" numFmtId="0" xfId="0" applyAlignment="1" applyBorder="1" applyFont="1">
      <alignment horizontal="center" readingOrder="0" vertical="top"/>
    </xf>
    <xf borderId="59" fillId="0" fontId="47" numFmtId="0" xfId="0" applyAlignment="1" applyBorder="1" applyFont="1">
      <alignment horizontal="center" vertical="top"/>
    </xf>
    <xf borderId="106" fillId="9" fontId="26" numFmtId="0" xfId="0" applyAlignment="1" applyBorder="1" applyFont="1">
      <alignment horizontal="center" vertical="bottom"/>
    </xf>
    <xf borderId="11" fillId="6" fontId="7" numFmtId="2" xfId="0" applyAlignment="1" applyBorder="1" applyFont="1" applyNumberFormat="1">
      <alignment horizontal="center" readingOrder="0" vertical="bottom"/>
    </xf>
    <xf borderId="13" fillId="0" fontId="21" numFmtId="0" xfId="0" applyAlignment="1" applyBorder="1" applyFont="1">
      <alignment vertical="bottom"/>
    </xf>
    <xf borderId="84" fillId="0" fontId="7" numFmtId="0" xfId="0" applyAlignment="1" applyBorder="1" applyFont="1">
      <alignment vertical="bottom"/>
    </xf>
    <xf borderId="66" fillId="6" fontId="18" numFmtId="167" xfId="0" applyAlignment="1" applyBorder="1" applyFont="1" applyNumberFormat="1">
      <alignment horizontal="center" readingOrder="0" vertical="bottom"/>
    </xf>
    <xf borderId="6" fillId="8" fontId="44" numFmtId="0" xfId="0" applyAlignment="1" applyBorder="1" applyFont="1">
      <alignment horizontal="center"/>
    </xf>
    <xf borderId="13" fillId="0" fontId="7" numFmtId="0" xfId="0" applyAlignment="1" applyBorder="1" applyFont="1">
      <alignment vertical="bottom"/>
    </xf>
    <xf borderId="6" fillId="8" fontId="44" numFmtId="0" xfId="0" applyAlignment="1" applyBorder="1" applyFont="1">
      <alignment horizontal="center" vertical="bottom"/>
    </xf>
    <xf borderId="103" fillId="0" fontId="49" numFmtId="0" xfId="0" applyAlignment="1" applyBorder="1" applyFont="1">
      <alignment horizontal="center" vertical="bottom"/>
    </xf>
    <xf borderId="6" fillId="8" fontId="40" numFmtId="0" xfId="0" applyAlignment="1" applyBorder="1" applyFont="1">
      <alignment horizontal="center" vertical="bottom"/>
    </xf>
    <xf borderId="106" fillId="9" fontId="46" numFmtId="0" xfId="0" applyAlignment="1" applyBorder="1" applyFont="1">
      <alignment horizontal="center" vertical="bottom"/>
    </xf>
    <xf borderId="6" fillId="8" fontId="44" numFmtId="0" xfId="0" applyAlignment="1" applyBorder="1" applyFont="1">
      <alignment horizontal="center" readingOrder="0"/>
    </xf>
    <xf borderId="13" fillId="0" fontId="44" numFmtId="0" xfId="0" applyAlignment="1" applyBorder="1" applyFont="1">
      <alignment horizontal="center" vertical="bottom"/>
    </xf>
    <xf borderId="13" fillId="0" fontId="26" numFmtId="0" xfId="0" applyAlignment="1" applyBorder="1" applyFont="1">
      <alignment horizontal="center" vertical="bottom"/>
    </xf>
    <xf borderId="6" fillId="8" fontId="42" numFmtId="0" xfId="0" applyAlignment="1" applyBorder="1" applyFont="1">
      <alignment horizontal="center" vertical="bottom"/>
    </xf>
    <xf borderId="13" fillId="0" fontId="35" numFmtId="0" xfId="0" applyAlignment="1" applyBorder="1" applyFont="1">
      <alignment vertical="bottom"/>
    </xf>
    <xf borderId="106" fillId="0" fontId="26" numFmtId="0" xfId="0" applyAlignment="1" applyBorder="1" applyFont="1">
      <alignment horizontal="center" vertical="bottom"/>
    </xf>
    <xf borderId="13" fillId="8" fontId="44" numFmtId="0" xfId="0" applyAlignment="1" applyBorder="1" applyFont="1">
      <alignment horizontal="center"/>
    </xf>
    <xf borderId="13" fillId="0" fontId="52" numFmtId="0" xfId="0" applyAlignment="1" applyBorder="1" applyFont="1">
      <alignment horizontal="center" vertical="bottom"/>
    </xf>
    <xf borderId="13" fillId="8" fontId="44" numFmtId="0" xfId="0" applyAlignment="1" applyBorder="1" applyFont="1">
      <alignment horizontal="center" vertical="bottom"/>
    </xf>
    <xf borderId="15" fillId="8" fontId="44" numFmtId="0" xfId="0" applyAlignment="1" applyBorder="1" applyFont="1">
      <alignment horizontal="center" vertical="bottom"/>
    </xf>
    <xf borderId="13" fillId="0" fontId="7" numFmtId="0" xfId="0" applyBorder="1" applyFont="1"/>
    <xf borderId="3" fillId="8" fontId="7" numFmtId="1" xfId="0" applyAlignment="1" applyBorder="1" applyFont="1" applyNumberFormat="1">
      <alignment horizontal="center" vertical="bottom"/>
    </xf>
    <xf borderId="13" fillId="0" fontId="52" numFmtId="1" xfId="0" applyAlignment="1" applyBorder="1" applyFont="1" applyNumberFormat="1">
      <alignment horizontal="center" shrinkToFit="0" wrapText="1"/>
    </xf>
    <xf borderId="0" fillId="0" fontId="44" numFmtId="1" xfId="0" applyAlignment="1" applyFont="1" applyNumberFormat="1">
      <alignment horizontal="center" shrinkToFit="0" wrapText="1"/>
    </xf>
    <xf borderId="13" fillId="0" fontId="18" numFmtId="1" xfId="0" applyAlignment="1" applyBorder="1" applyFont="1" applyNumberFormat="1">
      <alignment horizontal="center" vertical="bottom"/>
    </xf>
    <xf borderId="13" fillId="0" fontId="7" numFmtId="0" xfId="0" applyAlignment="1" applyBorder="1" applyFont="1">
      <alignment readingOrder="0"/>
    </xf>
    <xf borderId="13" fillId="0" fontId="4" numFmtId="0" xfId="0" applyAlignment="1" applyBorder="1" applyFont="1">
      <alignment horizontal="center" readingOrder="0" vertical="bottom"/>
    </xf>
    <xf borderId="69" fillId="0" fontId="42" numFmtId="0" xfId="0" applyAlignment="1" applyBorder="1" applyFont="1">
      <alignment readingOrder="0" vertical="bottom"/>
    </xf>
    <xf borderId="11" fillId="0" fontId="40" numFmtId="0" xfId="0" applyAlignment="1" applyBorder="1" applyFont="1">
      <alignment horizontal="center" readingOrder="0" vertical="bottom"/>
    </xf>
    <xf borderId="51" fillId="0" fontId="40" numFmtId="0" xfId="0" applyAlignment="1" applyBorder="1" applyFont="1">
      <alignment horizontal="center" vertical="bottom"/>
    </xf>
    <xf borderId="52" fillId="0" fontId="40" numFmtId="0" xfId="0" applyAlignment="1" applyBorder="1" applyFont="1">
      <alignment horizontal="center" vertical="bottom"/>
    </xf>
    <xf borderId="52" fillId="0" fontId="40" numFmtId="0" xfId="0" applyAlignment="1" applyBorder="1" applyFont="1">
      <alignment horizontal="center" readingOrder="0" vertical="bottom"/>
    </xf>
    <xf borderId="13" fillId="0" fontId="42" numFmtId="0" xfId="0" applyAlignment="1" applyBorder="1" applyFont="1">
      <alignment readingOrder="0" vertical="bottom"/>
    </xf>
    <xf borderId="3" fillId="0" fontId="40" numFmtId="0" xfId="0" applyAlignment="1" applyBorder="1" applyFont="1">
      <alignment horizontal="center" vertical="bottom"/>
    </xf>
    <xf borderId="16" fillId="0" fontId="40" numFmtId="0" xfId="0" applyAlignment="1" applyBorder="1" applyFont="1">
      <alignment horizontal="center" vertical="bottom"/>
    </xf>
    <xf borderId="13" fillId="0" fontId="57" numFmtId="0" xfId="0" applyAlignment="1" applyBorder="1" applyFont="1">
      <alignment horizontal="center" vertical="bottom"/>
    </xf>
    <xf borderId="110" fillId="0" fontId="7" numFmtId="2" xfId="0" applyAlignment="1" applyBorder="1" applyFont="1" applyNumberFormat="1">
      <alignment horizontal="center" readingOrder="0" vertical="bottom"/>
    </xf>
    <xf borderId="111" fillId="0" fontId="7" numFmtId="2" xfId="0" applyAlignment="1" applyBorder="1" applyFont="1" applyNumberFormat="1">
      <alignment horizontal="right" vertical="bottom"/>
    </xf>
    <xf borderId="110" fillId="0" fontId="7" numFmtId="2" xfId="0" applyAlignment="1" applyBorder="1" applyFont="1" applyNumberFormat="1">
      <alignment horizontal="center" vertical="bottom"/>
    </xf>
    <xf borderId="13" fillId="0" fontId="58" numFmtId="0" xfId="0" applyAlignment="1" applyBorder="1" applyFont="1">
      <alignment horizontal="center" readingOrder="0"/>
    </xf>
    <xf borderId="112" fillId="0" fontId="7" numFmtId="2" xfId="0" applyAlignment="1" applyBorder="1" applyFont="1" applyNumberFormat="1">
      <alignment horizontal="right" vertical="bottom"/>
    </xf>
    <xf borderId="13" fillId="0" fontId="59" numFmtId="0" xfId="0" applyAlignment="1" applyBorder="1" applyFont="1">
      <alignment horizontal="center" readingOrder="0" vertical="top"/>
    </xf>
    <xf borderId="13" fillId="0" fontId="57" numFmtId="0" xfId="0" applyAlignment="1" applyBorder="1" applyFont="1">
      <alignment horizontal="center" readingOrder="0" vertical="bottom"/>
    </xf>
    <xf borderId="15" fillId="0" fontId="58" numFmtId="0" xfId="0" applyAlignment="1" applyBorder="1" applyFont="1">
      <alignment horizontal="center" readingOrder="0"/>
    </xf>
    <xf borderId="113" fillId="9" fontId="7" numFmtId="0" xfId="0" applyAlignment="1" applyBorder="1" applyFont="1">
      <alignment horizontal="center" readingOrder="0" vertical="bottom"/>
    </xf>
    <xf borderId="114" fillId="9" fontId="7" numFmtId="0" xfId="0" applyAlignment="1" applyBorder="1" applyFont="1">
      <alignment readingOrder="0" vertical="bottom"/>
    </xf>
    <xf borderId="114" fillId="9" fontId="7" numFmtId="0" xfId="0" applyAlignment="1" applyBorder="1" applyFont="1">
      <alignment horizontal="center" readingOrder="0" vertical="bottom"/>
    </xf>
    <xf borderId="115" fillId="0" fontId="7" numFmtId="2" xfId="0" applyAlignment="1" applyBorder="1" applyFont="1" applyNumberFormat="1">
      <alignment horizontal="center" readingOrder="0" vertical="bottom"/>
    </xf>
    <xf borderId="116" fillId="0" fontId="7" numFmtId="2" xfId="0" applyAlignment="1" applyBorder="1" applyFont="1" applyNumberFormat="1">
      <alignment horizontal="right" vertical="bottom"/>
    </xf>
    <xf borderId="18" fillId="0" fontId="7" numFmtId="0" xfId="0" applyBorder="1" applyFont="1"/>
    <xf borderId="117" fillId="0" fontId="44" numFmtId="0" xfId="0" applyAlignment="1" applyBorder="1" applyFont="1">
      <alignment horizontal="center" vertical="bottom"/>
    </xf>
    <xf borderId="115" fillId="0" fontId="7" numFmtId="2" xfId="0" applyAlignment="1" applyBorder="1" applyFont="1" applyNumberFormat="1">
      <alignment horizontal="center" vertical="bottom"/>
    </xf>
    <xf borderId="0" fillId="9" fontId="46" numFmtId="0" xfId="0" applyAlignment="1" applyFont="1">
      <alignment horizontal="center" readingOrder="0" vertical="bottom"/>
    </xf>
    <xf borderId="13" fillId="0" fontId="31" numFmtId="0" xfId="0" applyAlignment="1" applyBorder="1" applyFont="1">
      <alignment horizontal="center" shrinkToFit="0" vertical="center" wrapText="1"/>
    </xf>
    <xf borderId="3" fillId="0" fontId="42" numFmtId="0" xfId="0" applyAlignment="1" applyBorder="1" applyFont="1">
      <alignment horizontal="center" readingOrder="0" vertical="bottom"/>
    </xf>
    <xf borderId="16" fillId="0" fontId="42" numFmtId="0" xfId="0" applyAlignment="1" applyBorder="1" applyFont="1">
      <alignment horizontal="center" readingOrder="0" vertical="bottom"/>
    </xf>
    <xf borderId="21" fillId="3" fontId="13" numFmtId="0" xfId="0" applyAlignment="1" applyBorder="1" applyFont="1">
      <alignment horizontal="center" readingOrder="0" vertical="center"/>
    </xf>
    <xf borderId="89" fillId="3" fontId="13" numFmtId="0" xfId="0" applyAlignment="1" applyBorder="1" applyFont="1">
      <alignment horizontal="center" readingOrder="0" vertical="center"/>
    </xf>
    <xf borderId="118" fillId="3" fontId="1" numFmtId="0" xfId="0" applyBorder="1" applyFont="1"/>
    <xf borderId="119" fillId="3" fontId="13" numFmtId="0" xfId="0" applyAlignment="1" applyBorder="1" applyFont="1">
      <alignment horizontal="center" readingOrder="0" vertical="center"/>
    </xf>
    <xf borderId="31" fillId="3" fontId="13" numFmtId="0" xfId="0" applyAlignment="1" applyBorder="1" applyFont="1">
      <alignment horizontal="center" readingOrder="0" vertical="center"/>
    </xf>
    <xf borderId="25" fillId="3" fontId="1" numFmtId="0" xfId="0" applyBorder="1" applyFont="1"/>
    <xf borderId="120" fillId="3" fontId="1" numFmtId="0" xfId="0" applyBorder="1" applyFont="1"/>
    <xf borderId="44" fillId="3" fontId="15" numFmtId="0" xfId="0" applyAlignment="1" applyBorder="1" applyFont="1">
      <alignment horizontal="left" readingOrder="0" vertical="center"/>
    </xf>
    <xf borderId="44" fillId="3" fontId="16" numFmtId="0" xfId="0" applyAlignment="1" applyBorder="1" applyFont="1">
      <alignment vertical="center"/>
    </xf>
    <xf borderId="3" fillId="3" fontId="1" numFmtId="0" xfId="0" applyBorder="1" applyFont="1"/>
    <xf borderId="44" fillId="3" fontId="17" numFmtId="0" xfId="0" applyAlignment="1" applyBorder="1" applyFont="1">
      <alignment horizontal="left" readingOrder="0" vertical="center"/>
    </xf>
    <xf borderId="82" fillId="3" fontId="18" numFmtId="166" xfId="0" applyAlignment="1" applyBorder="1" applyFont="1" applyNumberFormat="1">
      <alignment horizontal="center" readingOrder="0" vertical="center"/>
    </xf>
    <xf borderId="31" fillId="3" fontId="18" numFmtId="166" xfId="0" applyAlignment="1" applyBorder="1" applyFont="1" applyNumberFormat="1">
      <alignment horizontal="center" readingOrder="0" vertical="center"/>
    </xf>
    <xf borderId="31" fillId="0" fontId="1" numFmtId="0" xfId="0" applyAlignment="1" applyBorder="1" applyFont="1">
      <alignment vertical="bottom"/>
    </xf>
    <xf borderId="83" fillId="6" fontId="18" numFmtId="0" xfId="0" applyAlignment="1" applyBorder="1" applyFont="1">
      <alignment vertical="bottom"/>
    </xf>
    <xf borderId="84" fillId="6" fontId="7" numFmtId="0" xfId="0" applyAlignment="1" applyBorder="1" applyFont="1">
      <alignment vertical="bottom"/>
    </xf>
    <xf borderId="84" fillId="12" fontId="18" numFmtId="0" xfId="0" applyAlignment="1" applyBorder="1" applyFont="1">
      <alignment readingOrder="0" vertical="bottom"/>
    </xf>
    <xf borderId="84" fillId="12" fontId="7" numFmtId="0" xfId="0" applyAlignment="1" applyBorder="1" applyFont="1">
      <alignment vertical="bottom"/>
    </xf>
    <xf borderId="30" fillId="12" fontId="7" numFmtId="0" xfId="0" applyAlignment="1" applyBorder="1" applyFont="1">
      <alignment vertical="bottom"/>
    </xf>
    <xf borderId="31" fillId="0" fontId="7" numFmtId="167" xfId="0" applyAlignment="1" applyBorder="1" applyFont="1" applyNumberFormat="1">
      <alignment horizontal="right" vertical="bottom"/>
    </xf>
    <xf borderId="58" fillId="0" fontId="18" numFmtId="167" xfId="0" applyAlignment="1" applyBorder="1" applyFont="1" applyNumberFormat="1">
      <alignment horizontal="right" vertical="bottom"/>
    </xf>
    <xf borderId="31" fillId="0" fontId="18" numFmtId="167" xfId="0" applyAlignment="1" applyBorder="1" applyFont="1" applyNumberFormat="1">
      <alignment horizontal="right" vertical="bottom"/>
    </xf>
    <xf borderId="83" fillId="6" fontId="18" numFmtId="0" xfId="0" applyAlignment="1" applyBorder="1" applyFont="1">
      <alignment readingOrder="0" vertical="bottom"/>
    </xf>
    <xf borderId="0" fillId="6" fontId="7" numFmtId="0" xfId="0" applyFont="1"/>
    <xf borderId="24" fillId="12" fontId="18" numFmtId="0" xfId="0" applyAlignment="1" applyBorder="1" applyFont="1">
      <alignment readingOrder="0" vertical="bottom"/>
    </xf>
    <xf borderId="0" fillId="12" fontId="7" numFmtId="0" xfId="0" applyAlignment="1" applyFont="1">
      <alignment vertical="bottom"/>
    </xf>
    <xf borderId="0" fillId="0" fontId="7" numFmtId="167" xfId="0" applyFont="1" applyNumberFormat="1"/>
    <xf borderId="0" fillId="0" fontId="7" numFmtId="1" xfId="0" applyFont="1" applyNumberFormat="1"/>
    <xf borderId="64" fillId="0" fontId="18" numFmtId="1" xfId="0" applyAlignment="1" applyBorder="1" applyFont="1" applyNumberFormat="1">
      <alignment horizontal="right" vertical="bottom"/>
    </xf>
    <xf borderId="24" fillId="6" fontId="18" numFmtId="0" xfId="0" applyAlignment="1" applyBorder="1" applyFont="1">
      <alignment readingOrder="0" vertical="bottom"/>
    </xf>
    <xf borderId="0" fillId="12" fontId="18" numFmtId="0" xfId="0" applyAlignment="1" applyFont="1">
      <alignment readingOrder="0" vertical="bottom"/>
    </xf>
    <xf borderId="32" fillId="12" fontId="7" numFmtId="0" xfId="0" applyAlignment="1" applyBorder="1" applyFont="1">
      <alignment vertical="bottom"/>
    </xf>
    <xf borderId="31" fillId="0" fontId="1" numFmtId="2" xfId="0" applyAlignment="1" applyBorder="1" applyFont="1" applyNumberFormat="1">
      <alignment vertical="bottom"/>
    </xf>
    <xf borderId="31" fillId="0" fontId="7" numFmtId="1" xfId="0" applyAlignment="1" applyBorder="1" applyFont="1" applyNumberFormat="1">
      <alignment horizontal="right" vertical="bottom"/>
    </xf>
    <xf borderId="31" fillId="0" fontId="18" numFmtId="1" xfId="0" applyAlignment="1" applyBorder="1" applyFont="1" applyNumberFormat="1">
      <alignment horizontal="right" vertical="bottom"/>
    </xf>
    <xf borderId="31" fillId="0" fontId="7" numFmtId="2" xfId="0" applyAlignment="1" applyBorder="1" applyFont="1" applyNumberFormat="1">
      <alignment horizontal="center" vertical="bottom"/>
    </xf>
    <xf borderId="31" fillId="0" fontId="7" numFmtId="167" xfId="0" applyAlignment="1" applyBorder="1" applyFont="1" applyNumberFormat="1">
      <alignment horizontal="center" vertical="bottom"/>
    </xf>
    <xf borderId="31" fillId="0" fontId="4" numFmtId="2" xfId="0" applyAlignment="1" applyBorder="1" applyFont="1" applyNumberFormat="1">
      <alignment horizontal="right" vertical="bottom"/>
    </xf>
    <xf borderId="0" fillId="0" fontId="1" numFmtId="0" xfId="0" applyAlignment="1" applyFont="1">
      <alignment horizontal="right" readingOrder="0" vertical="bottom"/>
    </xf>
    <xf borderId="0" fillId="0" fontId="1" numFmtId="0" xfId="0" applyAlignment="1" applyFont="1">
      <alignment readingOrder="0" vertical="bottom"/>
    </xf>
    <xf borderId="32" fillId="0" fontId="4" numFmtId="2" xfId="0" applyAlignment="1" applyBorder="1" applyFont="1" applyNumberFormat="1">
      <alignment horizontal="left" readingOrder="0" vertical="bottom"/>
    </xf>
    <xf borderId="32" fillId="0" fontId="1" numFmtId="0" xfId="0" applyAlignment="1" applyBorder="1" applyFont="1">
      <alignment readingOrder="0" vertical="bottom"/>
    </xf>
    <xf borderId="0" fillId="0" fontId="1" numFmtId="0" xfId="0" applyAlignment="1" applyFont="1">
      <alignment horizontal="right" vertical="top"/>
    </xf>
    <xf borderId="31" fillId="0" fontId="1" numFmtId="0" xfId="0" applyAlignment="1" applyBorder="1" applyFont="1">
      <alignment vertical="top"/>
    </xf>
    <xf borderId="31" fillId="0" fontId="3" numFmtId="0" xfId="0" applyAlignment="1" applyBorder="1" applyFont="1">
      <alignment shrinkToFit="0" textRotation="0" vertical="top" wrapText="1"/>
    </xf>
    <xf borderId="42" fillId="0" fontId="1" numFmtId="0" xfId="0" applyAlignment="1" applyBorder="1" applyFont="1">
      <alignment vertical="bottom"/>
    </xf>
    <xf borderId="45" fillId="0" fontId="1" numFmtId="0" xfId="0" applyAlignment="1" applyBorder="1" applyFont="1">
      <alignment vertical="bottom"/>
    </xf>
    <xf borderId="1" fillId="3" fontId="13" numFmtId="0" xfId="0" applyAlignment="1" applyBorder="1" applyFont="1">
      <alignment horizontal="center" readingOrder="0" shrinkToFit="0" vertical="center" wrapText="0"/>
    </xf>
    <xf borderId="2" fillId="14" fontId="13" numFmtId="0" xfId="0" applyAlignment="1" applyBorder="1" applyFill="1" applyFont="1">
      <alignment horizontal="center" readingOrder="0" shrinkToFit="0" vertical="center" wrapText="0"/>
    </xf>
    <xf borderId="4" fillId="14" fontId="13" numFmtId="0" xfId="0" applyAlignment="1" applyBorder="1" applyFont="1">
      <alignment horizontal="center" readingOrder="0" shrinkToFit="0" vertical="center" wrapText="0"/>
    </xf>
    <xf borderId="5" fillId="0" fontId="60" numFmtId="0" xfId="0" applyAlignment="1" applyBorder="1" applyFont="1">
      <alignment horizontal="center" shrinkToFit="0" vertical="center" wrapText="1"/>
    </xf>
    <xf borderId="5" fillId="3" fontId="13" numFmtId="0" xfId="0" applyAlignment="1" applyBorder="1" applyFont="1">
      <alignment horizontal="center" readingOrder="0" vertical="center"/>
    </xf>
    <xf borderId="0" fillId="14" fontId="13" numFmtId="0" xfId="0" applyAlignment="1" applyFont="1">
      <alignment horizontal="center" readingOrder="0" vertical="center"/>
    </xf>
    <xf borderId="8" fillId="14" fontId="13" numFmtId="0" xfId="0" applyAlignment="1" applyBorder="1" applyFont="1">
      <alignment horizontal="center" readingOrder="0" vertical="center"/>
    </xf>
    <xf borderId="17" fillId="3" fontId="13" numFmtId="0" xfId="0" applyAlignment="1" applyBorder="1" applyFont="1">
      <alignment horizontal="center" readingOrder="0" vertical="center"/>
    </xf>
    <xf borderId="18" fillId="3" fontId="27" numFmtId="0" xfId="0" applyAlignment="1" applyBorder="1" applyFont="1">
      <alignment horizontal="center" vertical="bottom"/>
    </xf>
    <xf borderId="18" fillId="3" fontId="13" numFmtId="0" xfId="0" applyAlignment="1" applyBorder="1" applyFont="1">
      <alignment horizontal="center" readingOrder="0"/>
    </xf>
    <xf borderId="18" fillId="3" fontId="2" numFmtId="1" xfId="0" applyAlignment="1" applyBorder="1" applyFont="1" applyNumberFormat="1">
      <alignment horizontal="center" vertical="center"/>
    </xf>
    <xf borderId="0" fillId="3" fontId="13" numFmtId="0" xfId="0" applyAlignment="1" applyFont="1">
      <alignment horizontal="center" readingOrder="0" vertical="center"/>
    </xf>
    <xf borderId="0" fillId="14" fontId="13" numFmtId="0" xfId="0" applyAlignment="1" applyFont="1">
      <alignment horizontal="center" readingOrder="0" vertical="center"/>
    </xf>
    <xf borderId="8" fillId="14" fontId="13" numFmtId="0" xfId="0" applyAlignment="1" applyBorder="1" applyFont="1">
      <alignment horizontal="center" readingOrder="0" vertical="center"/>
    </xf>
    <xf borderId="5" fillId="0" fontId="1" numFmtId="0" xfId="0" applyAlignment="1" applyBorder="1" applyFont="1">
      <alignment readingOrder="0"/>
    </xf>
    <xf borderId="14" fillId="0" fontId="29" numFmtId="0" xfId="0" applyAlignment="1" applyBorder="1" applyFont="1">
      <alignment horizontal="center" readingOrder="0" vertical="center"/>
    </xf>
    <xf borderId="3" fillId="7" fontId="29" numFmtId="0" xfId="0" applyAlignment="1" applyBorder="1" applyFont="1">
      <alignment horizontal="center" readingOrder="0" vertical="center"/>
    </xf>
    <xf borderId="16" fillId="8" fontId="29" numFmtId="0" xfId="0" applyAlignment="1" applyBorder="1" applyFont="1">
      <alignment horizontal="center" readingOrder="0" vertical="center"/>
    </xf>
    <xf borderId="53" fillId="6" fontId="29" numFmtId="1" xfId="0" applyAlignment="1" applyBorder="1" applyFont="1" applyNumberFormat="1">
      <alignment horizontal="center" shrinkToFit="0" wrapText="1"/>
    </xf>
    <xf borderId="53" fillId="7" fontId="5" numFmtId="167" xfId="0" applyAlignment="1" applyBorder="1" applyFont="1" applyNumberFormat="1">
      <alignment horizontal="center" shrinkToFit="0" wrapText="1"/>
    </xf>
    <xf borderId="5" fillId="0" fontId="1" numFmtId="0" xfId="0" applyBorder="1" applyFont="1"/>
    <xf borderId="0" fillId="0" fontId="61" numFmtId="0" xfId="0" applyAlignment="1" applyFont="1">
      <alignment horizontal="center" shrinkToFit="0" vertical="center" wrapText="1"/>
    </xf>
    <xf borderId="121" fillId="0" fontId="7" numFmtId="0" xfId="0" applyAlignment="1" applyBorder="1" applyFont="1">
      <alignment vertical="bottom"/>
    </xf>
    <xf borderId="101" fillId="0" fontId="7" numFmtId="0" xfId="0" applyAlignment="1" applyBorder="1" applyFont="1">
      <alignment vertical="bottom"/>
    </xf>
    <xf borderId="101" fillId="0" fontId="7" numFmtId="0" xfId="0" applyAlignment="1" applyBorder="1" applyFont="1">
      <alignment horizontal="center" vertical="bottom"/>
    </xf>
    <xf borderId="102" fillId="0" fontId="7" numFmtId="0" xfId="0" applyAlignment="1" applyBorder="1" applyFont="1">
      <alignment horizontal="center" vertical="bottom"/>
    </xf>
    <xf borderId="41" fillId="0" fontId="7" numFmtId="0" xfId="0" applyAlignment="1" applyBorder="1" applyFont="1">
      <alignment horizontal="center" shrinkToFit="0" vertical="bottom" wrapText="1"/>
    </xf>
    <xf borderId="122" fillId="0" fontId="7" numFmtId="0" xfId="0" applyAlignment="1" applyBorder="1" applyFont="1">
      <alignment vertical="bottom"/>
    </xf>
    <xf borderId="123" fillId="0" fontId="7" numFmtId="0" xfId="0" applyAlignment="1" applyBorder="1" applyFont="1">
      <alignment vertical="bottom"/>
    </xf>
    <xf borderId="14" fillId="8" fontId="7" numFmtId="0" xfId="0" applyAlignment="1" applyBorder="1" applyFont="1">
      <alignment horizontal="center" readingOrder="0" vertical="center"/>
    </xf>
    <xf borderId="0" fillId="9" fontId="1" numFmtId="1" xfId="0" applyFont="1" applyNumberFormat="1"/>
    <xf borderId="0" fillId="9" fontId="1" numFmtId="167" xfId="0" applyFont="1" applyNumberFormat="1"/>
    <xf borderId="8" fillId="0" fontId="1" numFmtId="1" xfId="0" applyAlignment="1" applyBorder="1" applyFont="1" applyNumberFormat="1">
      <alignment vertical="bottom"/>
    </xf>
    <xf borderId="0" fillId="0" fontId="62" numFmtId="0" xfId="0" applyAlignment="1" applyFont="1">
      <alignment horizontal="center" shrinkToFit="0" vertical="bottom" wrapText="1"/>
    </xf>
    <xf borderId="14" fillId="0" fontId="1" numFmtId="0" xfId="0" applyBorder="1" applyFont="1"/>
    <xf borderId="5" fillId="0" fontId="18" numFmtId="0" xfId="0" applyAlignment="1" applyBorder="1" applyFont="1">
      <alignment vertical="bottom"/>
    </xf>
    <xf borderId="0" fillId="0" fontId="39" numFmtId="0" xfId="0" applyAlignment="1" applyFont="1">
      <alignment readingOrder="0" vertical="bottom"/>
    </xf>
    <xf borderId="105" fillId="0" fontId="39" numFmtId="0" xfId="0" applyAlignment="1" applyBorder="1" applyFont="1">
      <alignment horizontal="center" vertical="bottom"/>
    </xf>
    <xf borderId="124" fillId="8" fontId="39" numFmtId="0" xfId="0" applyAlignment="1" applyBorder="1" applyFont="1">
      <alignment horizontal="center" vertical="bottom"/>
    </xf>
    <xf borderId="14" fillId="0" fontId="40" numFmtId="0" xfId="0" applyAlignment="1" applyBorder="1" applyFont="1">
      <alignment horizontal="center" readingOrder="0" vertical="bottom"/>
    </xf>
    <xf borderId="0" fillId="0" fontId="1" numFmtId="1" xfId="0" applyAlignment="1" applyFont="1" applyNumberFormat="1">
      <alignment vertical="top"/>
    </xf>
    <xf borderId="8" fillId="0" fontId="1" numFmtId="2" xfId="0" applyAlignment="1" applyBorder="1" applyFont="1" applyNumberFormat="1">
      <alignment vertical="bottom"/>
    </xf>
    <xf borderId="0" fillId="0" fontId="63" numFmtId="0" xfId="0" applyAlignment="1" applyFont="1">
      <alignment horizontal="center" readingOrder="0"/>
    </xf>
    <xf borderId="52" fillId="10" fontId="3" numFmtId="2" xfId="0" applyAlignment="1" applyBorder="1" applyFont="1" applyNumberFormat="1">
      <alignment horizontal="right" readingOrder="0" vertical="bottom"/>
    </xf>
    <xf borderId="52" fillId="6" fontId="7" numFmtId="2" xfId="0" applyAlignment="1" applyBorder="1" applyFont="1" applyNumberFormat="1">
      <alignment horizontal="right" vertical="bottom"/>
    </xf>
    <xf borderId="125" fillId="9" fontId="7" numFmtId="0" xfId="0" applyAlignment="1" applyBorder="1" applyFont="1">
      <alignment horizontal="center" readingOrder="0" vertical="bottom"/>
    </xf>
    <xf borderId="52" fillId="7" fontId="64" numFmtId="2" xfId="0" applyAlignment="1" applyBorder="1" applyFont="1" applyNumberFormat="1">
      <alignment horizontal="right" readingOrder="0" vertical="bottom"/>
    </xf>
    <xf borderId="52" fillId="13" fontId="7" numFmtId="2" xfId="0" applyAlignment="1" applyBorder="1" applyFont="1" applyNumberFormat="1">
      <alignment horizontal="right" vertical="bottom"/>
    </xf>
    <xf borderId="0" fillId="0" fontId="44" numFmtId="1" xfId="0" applyAlignment="1" applyFont="1" applyNumberFormat="1">
      <alignment horizontal="center" vertical="bottom"/>
    </xf>
    <xf borderId="5" fillId="0" fontId="7" numFmtId="0" xfId="0" applyAlignment="1" applyBorder="1" applyFont="1">
      <alignment horizontal="center" readingOrder="0" vertical="bottom"/>
    </xf>
    <xf borderId="14" fillId="0" fontId="45" numFmtId="0" xfId="0" applyAlignment="1" applyBorder="1" applyFont="1">
      <alignment horizontal="center"/>
    </xf>
    <xf borderId="58" fillId="10" fontId="3" numFmtId="2" xfId="0" applyAlignment="1" applyBorder="1" applyFont="1" applyNumberFormat="1">
      <alignment horizontal="right" readingOrder="0" vertical="bottom"/>
    </xf>
    <xf borderId="16" fillId="6" fontId="7" numFmtId="2" xfId="0" applyAlignment="1" applyBorder="1" applyFont="1" applyNumberFormat="1">
      <alignment horizontal="right" vertical="bottom"/>
    </xf>
    <xf borderId="58" fillId="7" fontId="18" numFmtId="2" xfId="0" applyAlignment="1" applyBorder="1" applyFont="1" applyNumberFormat="1">
      <alignment horizontal="right" readingOrder="0" vertical="bottom"/>
    </xf>
    <xf borderId="16" fillId="13" fontId="7" numFmtId="2" xfId="0" applyAlignment="1" applyBorder="1" applyFont="1" applyNumberFormat="1">
      <alignment horizontal="right" vertical="bottom"/>
    </xf>
    <xf borderId="5" fillId="0" fontId="7" numFmtId="0" xfId="0" applyAlignment="1" applyBorder="1" applyFont="1">
      <alignment horizontal="center" vertical="bottom"/>
    </xf>
    <xf borderId="58" fillId="10" fontId="3" numFmtId="0" xfId="0" applyAlignment="1" applyBorder="1" applyFont="1">
      <alignment horizontal="right" readingOrder="0" vertical="bottom"/>
    </xf>
    <xf borderId="58" fillId="10" fontId="3" numFmtId="2" xfId="0" applyAlignment="1" applyBorder="1" applyFont="1" applyNumberFormat="1">
      <alignment horizontal="right" vertical="bottom"/>
    </xf>
    <xf borderId="0" fillId="0" fontId="7" numFmtId="0" xfId="0" applyAlignment="1" applyFont="1">
      <alignment horizontal="center" vertical="bottom"/>
    </xf>
    <xf borderId="58" fillId="7" fontId="64" numFmtId="2" xfId="0" applyAlignment="1" applyBorder="1" applyFont="1" applyNumberFormat="1">
      <alignment horizontal="right" readingOrder="0" vertical="bottom"/>
    </xf>
    <xf borderId="0" fillId="0" fontId="39" numFmtId="1" xfId="0" applyAlignment="1" applyFont="1" applyNumberFormat="1">
      <alignment horizontal="center" vertical="bottom"/>
    </xf>
    <xf borderId="16" fillId="10" fontId="3" numFmtId="2" xfId="0" applyAlignment="1" applyBorder="1" applyFont="1" applyNumberFormat="1">
      <alignment horizontal="right" vertical="bottom"/>
    </xf>
    <xf borderId="52" fillId="10" fontId="3" numFmtId="2" xfId="0" applyAlignment="1" applyBorder="1" applyFont="1" applyNumberFormat="1">
      <alignment horizontal="right" vertical="bottom"/>
    </xf>
    <xf borderId="14" fillId="6" fontId="7" numFmtId="2" xfId="0" applyAlignment="1" applyBorder="1" applyFont="1" applyNumberFormat="1">
      <alignment horizontal="right" vertical="bottom"/>
    </xf>
    <xf borderId="14" fillId="13" fontId="7" numFmtId="2" xfId="0" applyAlignment="1" applyBorder="1" applyFont="1" applyNumberFormat="1">
      <alignment horizontal="right" vertical="bottom"/>
    </xf>
    <xf borderId="51" fillId="0" fontId="1" numFmtId="1" xfId="0" applyAlignment="1" applyBorder="1" applyFont="1" applyNumberFormat="1">
      <alignment vertical="bottom"/>
    </xf>
    <xf borderId="5" fillId="0" fontId="1" numFmtId="0" xfId="0" applyAlignment="1" applyBorder="1" applyFont="1">
      <alignment vertical="bottom"/>
    </xf>
    <xf borderId="0" fillId="0" fontId="44" numFmtId="0" xfId="0" applyAlignment="1" applyFont="1">
      <alignment horizontal="center" readingOrder="0"/>
    </xf>
    <xf borderId="107" fillId="9" fontId="7" numFmtId="0" xfId="0" applyAlignment="1" applyBorder="1" applyFont="1">
      <alignment vertical="bottom"/>
    </xf>
    <xf borderId="66" fillId="6" fontId="7" numFmtId="167" xfId="0" applyAlignment="1" applyBorder="1" applyFont="1" applyNumberFormat="1">
      <alignment horizontal="right" vertical="bottom"/>
    </xf>
    <xf borderId="0" fillId="0" fontId="1" numFmtId="0" xfId="0" applyAlignment="1" applyFont="1">
      <alignment vertical="bottom"/>
    </xf>
    <xf borderId="66" fillId="13" fontId="7" numFmtId="167" xfId="0" applyAlignment="1" applyBorder="1" applyFont="1" applyNumberFormat="1">
      <alignment horizontal="right" vertical="bottom"/>
    </xf>
    <xf borderId="9" fillId="10" fontId="7" numFmtId="1" xfId="0" applyAlignment="1" applyBorder="1" applyFont="1" applyNumberFormat="1">
      <alignment horizontal="center" vertical="bottom"/>
    </xf>
    <xf borderId="0" fillId="0" fontId="44" numFmtId="1" xfId="0" applyAlignment="1" applyFont="1" applyNumberFormat="1">
      <alignment horizontal="center" readingOrder="0" vertical="bottom"/>
    </xf>
    <xf borderId="5" fillId="0" fontId="1" numFmtId="0" xfId="0" applyAlignment="1" applyBorder="1" applyFont="1">
      <alignment vertical="bottom"/>
    </xf>
    <xf borderId="6" fillId="10" fontId="7" numFmtId="1" xfId="0" applyAlignment="1" applyBorder="1" applyFont="1" applyNumberFormat="1">
      <alignment horizontal="center" vertical="bottom"/>
    </xf>
    <xf borderId="0" fillId="0" fontId="7" numFmtId="0" xfId="0" applyAlignment="1" applyFont="1">
      <alignment horizontal="left" vertical="bottom"/>
    </xf>
    <xf borderId="3" fillId="0" fontId="7" numFmtId="0" xfId="0" applyAlignment="1" applyBorder="1" applyFont="1">
      <alignment vertical="bottom"/>
    </xf>
    <xf borderId="11" fillId="0" fontId="1" numFmtId="169" xfId="0" applyAlignment="1" applyBorder="1" applyFont="1" applyNumberFormat="1">
      <alignment vertical="bottom"/>
    </xf>
    <xf borderId="18" fillId="0" fontId="1" numFmtId="169" xfId="0" applyAlignment="1" applyBorder="1" applyFont="1" applyNumberFormat="1">
      <alignment vertical="bottom"/>
    </xf>
    <xf borderId="5" fillId="0" fontId="7" numFmtId="0" xfId="0" applyAlignment="1" applyBorder="1" applyFont="1">
      <alignment horizontal="center" vertical="bottom"/>
    </xf>
    <xf borderId="0" fillId="0" fontId="44" numFmtId="0" xfId="0" applyAlignment="1" applyFont="1">
      <alignment vertical="bottom"/>
    </xf>
    <xf borderId="3" fillId="0" fontId="65" numFmtId="0" xfId="0" applyAlignment="1" applyBorder="1" applyFont="1">
      <alignment horizontal="center" vertical="bottom"/>
    </xf>
    <xf borderId="16" fillId="0" fontId="65" numFmtId="0" xfId="0" applyAlignment="1" applyBorder="1" applyFont="1">
      <alignment horizontal="center" vertical="bottom"/>
    </xf>
    <xf borderId="16" fillId="0" fontId="39" numFmtId="0" xfId="0" applyAlignment="1" applyBorder="1" applyFont="1">
      <alignment horizontal="center" vertical="bottom"/>
    </xf>
    <xf borderId="3" fillId="0" fontId="44" numFmtId="0" xfId="0" applyAlignment="1" applyBorder="1" applyFont="1">
      <alignment horizontal="center" readingOrder="0" vertical="bottom"/>
    </xf>
    <xf borderId="16" fillId="0" fontId="44" numFmtId="0" xfId="0" applyAlignment="1" applyBorder="1" applyFont="1">
      <alignment horizontal="center" readingOrder="0" vertical="bottom"/>
    </xf>
    <xf borderId="8" fillId="0" fontId="1" numFmtId="167" xfId="0" applyAlignment="1" applyBorder="1" applyFont="1" applyNumberFormat="1">
      <alignment vertical="bottom"/>
    </xf>
    <xf borderId="52" fillId="10" fontId="66" numFmtId="2" xfId="0" applyAlignment="1" applyBorder="1" applyFont="1" applyNumberFormat="1">
      <alignment horizontal="right" readingOrder="0" vertical="bottom"/>
    </xf>
    <xf borderId="0" fillId="0" fontId="1" numFmtId="167" xfId="0" applyAlignment="1" applyFont="1" applyNumberFormat="1">
      <alignment vertical="bottom"/>
    </xf>
    <xf borderId="9" fillId="10" fontId="3" numFmtId="2" xfId="0" applyAlignment="1" applyBorder="1" applyFont="1" applyNumberFormat="1">
      <alignment horizontal="right" vertical="bottom"/>
    </xf>
    <xf borderId="0" fillId="0" fontId="1" numFmtId="0" xfId="0" applyAlignment="1" applyFont="1">
      <alignment vertical="top"/>
    </xf>
    <xf borderId="13" fillId="8" fontId="39" numFmtId="0" xfId="0" applyAlignment="1" applyBorder="1" applyFont="1">
      <alignment horizontal="center" vertical="bottom"/>
    </xf>
    <xf borderId="13" fillId="8" fontId="44" numFmtId="0" xfId="0" applyAlignment="1" applyBorder="1" applyFont="1">
      <alignment horizontal="center" readingOrder="0"/>
    </xf>
    <xf borderId="5" fillId="0" fontId="7" numFmtId="0" xfId="0" applyAlignment="1" applyBorder="1" applyFont="1">
      <alignment readingOrder="0" vertical="bottom"/>
    </xf>
    <xf borderId="9" fillId="0" fontId="39" numFmtId="0" xfId="0" applyAlignment="1" applyBorder="1" applyFont="1">
      <alignment horizontal="center" vertical="bottom"/>
    </xf>
    <xf borderId="0" fillId="0" fontId="45" numFmtId="0" xfId="0" applyAlignment="1" applyFont="1">
      <alignment horizontal="center"/>
    </xf>
    <xf borderId="9" fillId="6" fontId="7" numFmtId="2" xfId="0" applyAlignment="1" applyBorder="1" applyFont="1" applyNumberFormat="1">
      <alignment horizontal="right" vertical="bottom"/>
    </xf>
    <xf borderId="9" fillId="13" fontId="7" numFmtId="2" xfId="0" applyAlignment="1" applyBorder="1" applyFont="1" applyNumberFormat="1">
      <alignment horizontal="right" vertical="bottom"/>
    </xf>
    <xf borderId="6" fillId="6" fontId="7" numFmtId="2" xfId="0" applyAlignment="1" applyBorder="1" applyFont="1" applyNumberFormat="1">
      <alignment horizontal="right" vertical="bottom"/>
    </xf>
    <xf borderId="6" fillId="13" fontId="7" numFmtId="2" xfId="0" applyAlignment="1" applyBorder="1" applyFont="1" applyNumberFormat="1">
      <alignment horizontal="right" vertical="bottom"/>
    </xf>
    <xf borderId="64" fillId="6" fontId="7" numFmtId="167" xfId="0" applyAlignment="1" applyBorder="1" applyFont="1" applyNumberFormat="1">
      <alignment horizontal="right" vertical="bottom"/>
    </xf>
    <xf borderId="14" fillId="0" fontId="7" numFmtId="0" xfId="0" applyAlignment="1" applyBorder="1" applyFont="1">
      <alignment horizontal="center" vertical="bottom"/>
    </xf>
    <xf borderId="64" fillId="13" fontId="7" numFmtId="167" xfId="0" applyAlignment="1" applyBorder="1" applyFont="1" applyNumberFormat="1">
      <alignment horizontal="right" vertical="bottom"/>
    </xf>
    <xf borderId="0" fillId="0" fontId="1" numFmtId="169" xfId="0" applyAlignment="1" applyFont="1" applyNumberFormat="1">
      <alignment vertical="bottom"/>
    </xf>
    <xf borderId="8" fillId="0" fontId="1" numFmtId="0" xfId="0" applyAlignment="1" applyBorder="1" applyFont="1">
      <alignment vertical="bottom"/>
    </xf>
    <xf borderId="14" fillId="0" fontId="7" numFmtId="0" xfId="0" applyBorder="1" applyFont="1"/>
    <xf borderId="8" fillId="0" fontId="1" numFmtId="0" xfId="0" applyAlignment="1" applyBorder="1" applyFont="1">
      <alignment vertical="bottom"/>
    </xf>
    <xf borderId="0" fillId="0" fontId="42" numFmtId="0" xfId="0" applyAlignment="1" applyFont="1">
      <alignment horizontal="center" vertical="bottom"/>
    </xf>
    <xf borderId="14" fillId="0" fontId="44" numFmtId="0" xfId="0" applyAlignment="1" applyBorder="1" applyFont="1">
      <alignment horizontal="center" vertical="bottom"/>
    </xf>
    <xf borderId="5" fillId="0" fontId="35" numFmtId="0" xfId="0" applyBorder="1" applyFont="1"/>
    <xf borderId="5" fillId="0" fontId="1" numFmtId="0" xfId="0" applyAlignment="1" applyBorder="1" applyFont="1">
      <alignment vertical="top"/>
    </xf>
    <xf borderId="55" fillId="0" fontId="42" numFmtId="0" xfId="0" applyAlignment="1" applyBorder="1" applyFont="1">
      <alignment horizontal="center" vertical="bottom"/>
    </xf>
    <xf borderId="3" fillId="0" fontId="39" numFmtId="0" xfId="0" applyAlignment="1" applyBorder="1" applyFont="1">
      <alignment horizontal="center" vertical="bottom"/>
    </xf>
    <xf borderId="16" fillId="0" fontId="39" numFmtId="0" xfId="0" applyAlignment="1" applyBorder="1" applyFont="1">
      <alignment horizontal="center" vertical="bottom"/>
    </xf>
    <xf borderId="16" fillId="0" fontId="39" numFmtId="0" xfId="0" applyAlignment="1" applyBorder="1" applyFont="1">
      <alignment horizontal="center" readingOrder="0" vertical="bottom"/>
    </xf>
    <xf borderId="3" fillId="0" fontId="39" numFmtId="0" xfId="0" applyAlignment="1" applyBorder="1" applyFont="1">
      <alignment horizontal="center" readingOrder="0" vertical="bottom"/>
    </xf>
    <xf borderId="5" fillId="0" fontId="6" numFmtId="0" xfId="0" applyBorder="1" applyFont="1"/>
    <xf borderId="5" fillId="0" fontId="67" numFmtId="0" xfId="0" applyAlignment="1" applyBorder="1" applyFont="1">
      <alignment horizontal="center" readingOrder="0" vertical="top"/>
    </xf>
    <xf borderId="110" fillId="0" fontId="7" numFmtId="2" xfId="0" applyAlignment="1" applyBorder="1" applyFont="1" applyNumberFormat="1">
      <alignment horizontal="right" readingOrder="0" vertical="bottom"/>
    </xf>
    <xf borderId="110" fillId="0" fontId="7" numFmtId="2" xfId="0" applyAlignment="1" applyBorder="1" applyFont="1" applyNumberFormat="1">
      <alignment horizontal="right" vertical="bottom"/>
    </xf>
    <xf borderId="0" fillId="0" fontId="67" numFmtId="0" xfId="0" applyAlignment="1" applyFont="1">
      <alignment horizontal="center" readingOrder="0" vertical="top"/>
    </xf>
    <xf borderId="110" fillId="0" fontId="7" numFmtId="2" xfId="0" applyAlignment="1" applyBorder="1" applyFont="1" applyNumberFormat="1">
      <alignment vertical="bottom"/>
    </xf>
    <xf borderId="0" fillId="0" fontId="45" numFmtId="0" xfId="0" applyAlignment="1" applyFont="1">
      <alignment horizontal="center" vertical="bottom"/>
    </xf>
    <xf borderId="17" fillId="0" fontId="67" numFmtId="0" xfId="0" applyAlignment="1" applyBorder="1" applyFont="1">
      <alignment horizontal="center" readingOrder="0" vertical="top"/>
    </xf>
    <xf borderId="17" fillId="0" fontId="44" numFmtId="0" xfId="0" applyAlignment="1" applyBorder="1" applyFont="1">
      <alignment horizontal="center" readingOrder="0" vertical="bottom"/>
    </xf>
    <xf borderId="115" fillId="0" fontId="7" numFmtId="2" xfId="0" applyAlignment="1" applyBorder="1" applyFont="1" applyNumberFormat="1">
      <alignment vertical="bottom"/>
    </xf>
    <xf borderId="18" fillId="0" fontId="42" numFmtId="1" xfId="0" applyAlignment="1" applyBorder="1" applyFont="1" applyNumberFormat="1">
      <alignment horizontal="center" shrinkToFit="0" wrapText="1"/>
    </xf>
    <xf borderId="126" fillId="9" fontId="7" numFmtId="0" xfId="0" applyAlignment="1" applyBorder="1" applyFont="1">
      <alignment horizontal="center" readingOrder="0" vertical="bottom"/>
    </xf>
    <xf borderId="18" fillId="0" fontId="44" numFmtId="0" xfId="0" applyAlignment="1" applyBorder="1" applyFont="1">
      <alignment horizontal="center" readingOrder="0" vertical="bottom"/>
    </xf>
    <xf borderId="17" fillId="0" fontId="6" numFmtId="0" xfId="0" applyBorder="1" applyFont="1"/>
    <xf borderId="2" fillId="3" fontId="13" numFmtId="0" xfId="0" applyAlignment="1" applyBorder="1" applyFont="1">
      <alignment horizontal="center" readingOrder="0" shrinkToFit="0" vertical="center" wrapText="0"/>
    </xf>
    <xf borderId="0" fillId="3" fontId="13" numFmtId="0" xfId="0" applyAlignment="1" applyFont="1">
      <alignment horizontal="center" readingOrder="0" vertical="center"/>
    </xf>
    <xf borderId="0" fillId="9" fontId="21" numFmtId="1" xfId="0" applyFont="1" applyNumberFormat="1"/>
    <xf borderId="0" fillId="9" fontId="21" numFmtId="167" xfId="0" applyFont="1" applyNumberFormat="1"/>
    <xf borderId="8" fillId="0" fontId="21" numFmtId="1" xfId="0" applyAlignment="1" applyBorder="1" applyFont="1" applyNumberFormat="1">
      <alignment vertical="bottom"/>
    </xf>
    <xf borderId="14" fillId="0" fontId="14" numFmtId="0" xfId="0" applyBorder="1" applyFont="1"/>
    <xf borderId="0" fillId="0" fontId="21" numFmtId="1" xfId="0" applyAlignment="1" applyFont="1" applyNumberFormat="1">
      <alignment vertical="top"/>
    </xf>
    <xf borderId="5" fillId="0" fontId="23" numFmtId="0" xfId="0" applyAlignment="1" applyBorder="1" applyFont="1">
      <alignment horizontal="center" readingOrder="0" vertical="bottom"/>
    </xf>
    <xf borderId="52" fillId="10" fontId="26" numFmtId="2" xfId="0" applyAlignment="1" applyBorder="1" applyFont="1" applyNumberFormat="1">
      <alignment horizontal="right" readingOrder="0" vertical="bottom"/>
    </xf>
    <xf borderId="0" fillId="0" fontId="23" numFmtId="0" xfId="0" applyAlignment="1" applyFont="1">
      <alignment horizontal="center" vertical="bottom"/>
    </xf>
    <xf borderId="5" fillId="0" fontId="23" numFmtId="0" xfId="0" applyAlignment="1" applyBorder="1" applyFont="1">
      <alignment horizontal="center" vertical="bottom"/>
    </xf>
    <xf borderId="58" fillId="10" fontId="26" numFmtId="2" xfId="0" applyAlignment="1" applyBorder="1" applyFont="1" applyNumberFormat="1">
      <alignment horizontal="right" vertical="bottom"/>
    </xf>
    <xf borderId="58" fillId="10" fontId="26" numFmtId="0" xfId="0" applyAlignment="1" applyBorder="1" applyFont="1">
      <alignment horizontal="right" vertical="bottom"/>
    </xf>
    <xf borderId="16" fillId="10" fontId="26" numFmtId="2" xfId="0" applyAlignment="1" applyBorder="1" applyFont="1" applyNumberFormat="1">
      <alignment horizontal="right" vertical="bottom"/>
    </xf>
    <xf borderId="52" fillId="10" fontId="26" numFmtId="2" xfId="0" applyAlignment="1" applyBorder="1" applyFont="1" applyNumberFormat="1">
      <alignment horizontal="right" vertical="bottom"/>
    </xf>
    <xf borderId="51" fillId="0" fontId="21" numFmtId="1" xfId="0" applyAlignment="1" applyBorder="1" applyFont="1" applyNumberFormat="1">
      <alignment vertical="bottom"/>
    </xf>
    <xf borderId="5" fillId="0" fontId="21" numFmtId="0" xfId="0" applyAlignment="1" applyBorder="1" applyFont="1">
      <alignment vertical="bottom"/>
    </xf>
    <xf borderId="11" fillId="0" fontId="21" numFmtId="169" xfId="0" applyAlignment="1" applyBorder="1" applyFont="1" applyNumberFormat="1">
      <alignment vertical="bottom"/>
    </xf>
    <xf borderId="18" fillId="0" fontId="21" numFmtId="169" xfId="0" applyAlignment="1" applyBorder="1" applyFont="1" applyNumberFormat="1">
      <alignment vertical="bottom"/>
    </xf>
    <xf borderId="5" fillId="0" fontId="23" numFmtId="0" xfId="0" applyAlignment="1" applyBorder="1" applyFont="1">
      <alignment horizontal="center" vertical="bottom"/>
    </xf>
    <xf borderId="3" fillId="0" fontId="68" numFmtId="0" xfId="0" applyAlignment="1" applyBorder="1" applyFont="1">
      <alignment horizontal="center" vertical="bottom"/>
    </xf>
    <xf borderId="16" fillId="0" fontId="68" numFmtId="0" xfId="0" applyAlignment="1" applyBorder="1" applyFont="1">
      <alignment horizontal="center" vertical="bottom"/>
    </xf>
    <xf borderId="0" fillId="0" fontId="23" numFmtId="0" xfId="0" applyAlignment="1" applyFont="1">
      <alignment horizontal="center" vertical="bottom"/>
    </xf>
    <xf borderId="8" fillId="0" fontId="21" numFmtId="167" xfId="0" applyAlignment="1" applyBorder="1" applyFont="1" applyNumberFormat="1">
      <alignment vertical="bottom"/>
    </xf>
    <xf borderId="52" fillId="10" fontId="69" numFmtId="2" xfId="0" applyAlignment="1" applyBorder="1" applyFont="1" applyNumberFormat="1">
      <alignment horizontal="right" vertical="bottom"/>
    </xf>
    <xf borderId="0" fillId="0" fontId="21" numFmtId="167" xfId="0" applyAlignment="1" applyFont="1" applyNumberFormat="1">
      <alignment vertical="bottom"/>
    </xf>
    <xf borderId="9" fillId="10" fontId="26" numFmtId="2" xfId="0" applyAlignment="1" applyBorder="1" applyFont="1" applyNumberFormat="1">
      <alignment horizontal="right" vertical="bottom"/>
    </xf>
    <xf borderId="0" fillId="0" fontId="21" numFmtId="0" xfId="0" applyAlignment="1" applyFont="1">
      <alignment vertical="top"/>
    </xf>
    <xf borderId="0" fillId="0" fontId="21" numFmtId="169" xfId="0" applyAlignment="1" applyFont="1" applyNumberFormat="1">
      <alignment vertical="bottom"/>
    </xf>
    <xf borderId="8" fillId="0" fontId="21" numFmtId="0" xfId="0" applyAlignment="1" applyBorder="1" applyFont="1">
      <alignment vertical="bottom"/>
    </xf>
    <xf borderId="8" fillId="0" fontId="21" numFmtId="0" xfId="0" applyAlignment="1" applyBorder="1" applyFont="1">
      <alignment vertical="bottom"/>
    </xf>
    <xf borderId="5" fillId="0" fontId="34" numFmtId="0" xfId="0" applyBorder="1" applyFont="1"/>
    <xf borderId="5" fillId="0" fontId="21" numFmtId="0" xfId="0" applyAlignment="1" applyBorder="1" applyFont="1">
      <alignment vertical="top"/>
    </xf>
    <xf borderId="11" fillId="0" fontId="39" numFmtId="0" xfId="0" applyAlignment="1" applyBorder="1" applyFont="1">
      <alignment horizontal="center" readingOrder="0" vertical="bottom"/>
    </xf>
    <xf borderId="51" fillId="0" fontId="39" numFmtId="0" xfId="0" applyAlignment="1" applyBorder="1" applyFont="1">
      <alignment horizontal="center" vertical="bottom"/>
    </xf>
    <xf borderId="52" fillId="0" fontId="39" numFmtId="0" xfId="0" applyAlignment="1" applyBorder="1" applyFont="1">
      <alignment horizontal="center" vertical="bottom"/>
    </xf>
    <xf borderId="52" fillId="0" fontId="39" numFmtId="0" xfId="0" applyAlignment="1" applyBorder="1" applyFont="1">
      <alignment horizontal="center" readingOrder="0" vertical="bottom"/>
    </xf>
    <xf borderId="5" fillId="0" fontId="70" numFmtId="0" xfId="0" applyAlignment="1" applyBorder="1" applyFont="1">
      <alignment horizontal="center" readingOrder="0" vertical="top"/>
    </xf>
    <xf borderId="0" fillId="0" fontId="70" numFmtId="0" xfId="0" applyAlignment="1" applyFont="1">
      <alignment horizontal="center" readingOrder="0" vertical="top"/>
    </xf>
    <xf borderId="17" fillId="0" fontId="70" numFmtId="0" xfId="0" applyAlignment="1" applyBorder="1" applyFont="1">
      <alignment horizontal="center" readingOrder="0" vertical="top"/>
    </xf>
    <xf borderId="0" fillId="0" fontId="71" numFmtId="0" xfId="0" applyAlignment="1" applyFont="1">
      <alignment horizontal="center" readingOrder="0" vertical="top"/>
    </xf>
    <xf borderId="52" fillId="10" fontId="72" numFmtId="2" xfId="0" applyAlignment="1" applyBorder="1" applyFont="1" applyNumberFormat="1">
      <alignment horizontal="right" readingOrder="0" vertical="bottom"/>
    </xf>
    <xf borderId="52" fillId="7" fontId="43" numFmtId="2" xfId="0" applyAlignment="1" applyBorder="1" applyFont="1" applyNumberFormat="1">
      <alignment horizontal="right" readingOrder="0" vertical="bottom"/>
    </xf>
    <xf borderId="58" fillId="10" fontId="26" numFmtId="2" xfId="0" applyAlignment="1" applyBorder="1" applyFont="1" applyNumberFormat="1">
      <alignment horizontal="right" readingOrder="0" vertical="bottom"/>
    </xf>
    <xf borderId="0" fillId="0" fontId="73" numFmtId="0" xfId="0" applyAlignment="1" applyFont="1">
      <alignment horizontal="center" vertical="top"/>
    </xf>
    <xf borderId="58" fillId="7" fontId="74" numFmtId="2" xfId="0" applyAlignment="1" applyBorder="1" applyFont="1" applyNumberFormat="1">
      <alignment horizontal="right" readingOrder="0" vertical="bottom"/>
    </xf>
    <xf borderId="58" fillId="7" fontId="43" numFmtId="2" xfId="0" applyAlignment="1" applyBorder="1" applyFont="1" applyNumberFormat="1">
      <alignment horizontal="right" readingOrder="0" vertical="bottom"/>
    </xf>
    <xf borderId="58" fillId="10" fontId="26" numFmtId="0" xfId="0" applyAlignment="1" applyBorder="1" applyFont="1">
      <alignment horizontal="right" readingOrder="0" vertical="bottom"/>
    </xf>
    <xf borderId="0" fillId="0" fontId="49" numFmtId="0" xfId="0" applyAlignment="1" applyFont="1">
      <alignment horizontal="center" readingOrder="0" vertical="bottom"/>
    </xf>
    <xf borderId="0" fillId="0" fontId="75" numFmtId="0" xfId="0" applyAlignment="1" applyFont="1">
      <alignment horizontal="center" vertical="top"/>
    </xf>
    <xf borderId="16" fillId="10" fontId="26" numFmtId="2" xfId="0" applyAlignment="1" applyBorder="1" applyFont="1" applyNumberFormat="1">
      <alignment horizontal="right" readingOrder="0" vertical="bottom"/>
    </xf>
    <xf borderId="16" fillId="7" fontId="43" numFmtId="2" xfId="0" applyAlignment="1" applyBorder="1" applyFont="1" applyNumberFormat="1">
      <alignment horizontal="right" readingOrder="0" vertical="bottom"/>
    </xf>
    <xf borderId="58" fillId="15" fontId="76" numFmtId="0" xfId="0" applyAlignment="1" applyBorder="1" applyFill="1" applyFont="1">
      <alignment horizontal="center" readingOrder="0" vertical="top"/>
    </xf>
    <xf borderId="58" fillId="15" fontId="76" numFmtId="0" xfId="0" applyAlignment="1" applyBorder="1" applyFont="1">
      <alignment readingOrder="0" vertical="top"/>
    </xf>
    <xf borderId="0" fillId="0" fontId="77" numFmtId="0" xfId="0" applyAlignment="1" applyFont="1">
      <alignment readingOrder="0"/>
    </xf>
    <xf borderId="0" fillId="0" fontId="77" numFmtId="0" xfId="0" applyFont="1"/>
    <xf borderId="58" fillId="16" fontId="76" numFmtId="0" xfId="0" applyAlignment="1" applyBorder="1" applyFill="1" applyFont="1">
      <alignment horizontal="center" readingOrder="0" vertical="top"/>
    </xf>
    <xf borderId="58" fillId="0" fontId="78" numFmtId="0" xfId="0" applyAlignment="1" applyBorder="1" applyFont="1">
      <alignment readingOrder="0" vertical="top"/>
    </xf>
    <xf borderId="58" fillId="0" fontId="78" numFmtId="0" xfId="0" applyAlignment="1" applyBorder="1" applyFont="1">
      <alignment horizontal="center" readingOrder="0" vertical="top"/>
    </xf>
    <xf borderId="58" fillId="0" fontId="79" numFmtId="0" xfId="0" applyAlignment="1" applyBorder="1" applyFont="1">
      <alignment horizontal="center" vertical="top"/>
    </xf>
    <xf borderId="0" fillId="0" fontId="78" numFmtId="0" xfId="0" applyAlignment="1" applyFont="1">
      <alignment readingOrder="0" vertical="top"/>
    </xf>
    <xf borderId="58" fillId="0" fontId="77" numFmtId="0" xfId="0" applyBorder="1" applyFont="1"/>
    <xf borderId="0" fillId="16" fontId="76" numFmtId="0" xfId="0" applyAlignment="1" applyFont="1">
      <alignment horizontal="center" readingOrder="0" vertical="top"/>
    </xf>
    <xf borderId="0" fillId="0" fontId="78" numFmtId="0" xfId="0" applyAlignment="1" applyFont="1">
      <alignment horizontal="center" readingOrder="0" vertical="top"/>
    </xf>
    <xf borderId="0" fillId="0" fontId="49" numFmtId="0" xfId="0" applyAlignment="1" applyFont="1">
      <alignment horizontal="center" readingOrder="0" shrinkToFit="0" vertical="bottom" wrapText="1"/>
    </xf>
    <xf borderId="0" fillId="0" fontId="77" numFmtId="0" xfId="0" applyAlignment="1" applyFont="1">
      <alignment horizontal="center" readingOrder="0" shrinkToFit="0" vertical="center" wrapText="1"/>
    </xf>
    <xf borderId="0" fillId="5" fontId="77" numFmtId="0" xfId="0" applyAlignment="1" applyFont="1">
      <alignment horizontal="center" readingOrder="0" shrinkToFit="0" vertical="center" wrapText="1"/>
    </xf>
    <xf borderId="0" fillId="17" fontId="23" numFmtId="0" xfId="0" applyAlignment="1" applyFill="1" applyFont="1">
      <alignment horizontal="center" readingOrder="0" vertical="center"/>
    </xf>
    <xf borderId="0" fillId="14" fontId="23" numFmtId="0" xfId="0" applyAlignment="1" applyFont="1">
      <alignment horizontal="center" readingOrder="0" shrinkToFit="0" vertical="center" wrapText="1"/>
    </xf>
    <xf borderId="0" fillId="0" fontId="22" numFmtId="0" xfId="0" applyAlignment="1" applyFont="1">
      <alignment horizontal="center" shrinkToFit="0" vertical="bottom" wrapText="1"/>
    </xf>
    <xf borderId="0" fillId="18" fontId="80" numFmtId="2" xfId="0" applyAlignment="1" applyFill="1" applyFont="1" applyNumberFormat="1">
      <alignment horizontal="center" readingOrder="0" shrinkToFit="0" vertical="bottom" wrapText="1"/>
    </xf>
    <xf borderId="0" fillId="19" fontId="22" numFmtId="0" xfId="0" applyAlignment="1" applyFill="1" applyFont="1">
      <alignment horizontal="center" readingOrder="0" shrinkToFit="0" vertical="bottom" wrapText="1"/>
    </xf>
    <xf borderId="0" fillId="0" fontId="23" numFmtId="0" xfId="0" applyAlignment="1" applyFont="1">
      <alignment horizontal="center" shrinkToFit="0" vertical="bottom" wrapText="1"/>
    </xf>
    <xf borderId="0" fillId="0" fontId="22" numFmtId="0" xfId="0" applyAlignment="1" applyFont="1">
      <alignment horizontal="center" shrinkToFit="0" vertical="bottom" wrapText="1"/>
    </xf>
    <xf borderId="0" fillId="0" fontId="26" numFmtId="0" xfId="0" applyAlignment="1" applyFont="1">
      <alignment horizontal="center" vertical="center"/>
    </xf>
    <xf borderId="0" fillId="0" fontId="26" numFmtId="2" xfId="0" applyAlignment="1" applyFont="1" applyNumberFormat="1">
      <alignment horizontal="center" vertical="bottom"/>
    </xf>
    <xf borderId="0" fillId="20" fontId="22" numFmtId="2" xfId="0" applyAlignment="1" applyFill="1" applyFont="1" applyNumberFormat="1">
      <alignment horizontal="center" readingOrder="0" shrinkToFit="0" vertical="bottom" wrapText="1"/>
    </xf>
    <xf borderId="0" fillId="20" fontId="26" numFmtId="1" xfId="0" applyAlignment="1" applyFont="1" applyNumberFormat="1">
      <alignment horizontal="center" readingOrder="0" shrinkToFit="0" vertical="center" wrapText="1"/>
    </xf>
    <xf borderId="0" fillId="20" fontId="26" numFmtId="167" xfId="0" applyAlignment="1" applyFont="1" applyNumberFormat="1">
      <alignment horizontal="center" readingOrder="0" shrinkToFit="0" vertical="center" wrapText="1"/>
    </xf>
    <xf borderId="0" fillId="0" fontId="49" numFmtId="0" xfId="0" applyAlignment="1" applyFont="1">
      <alignment horizontal="center" shrinkToFit="0" vertical="bottom" wrapText="1"/>
    </xf>
    <xf borderId="0" fillId="0" fontId="23" numFmtId="0" xfId="0" applyAlignment="1" applyFont="1">
      <alignment horizontal="center" readingOrder="0" shrinkToFit="0" vertical="bottom" wrapText="1"/>
    </xf>
    <xf borderId="7" fillId="0" fontId="23" numFmtId="0" xfId="0" applyAlignment="1" applyBorder="1" applyFont="1">
      <alignment horizontal="center" shrinkToFit="0" vertical="bottom" wrapText="1"/>
    </xf>
    <xf borderId="7" fillId="0" fontId="23" numFmtId="0" xfId="0" applyAlignment="1" applyBorder="1" applyFont="1">
      <alignment horizontal="center" readingOrder="0" shrinkToFit="0" vertical="bottom" wrapText="1"/>
    </xf>
    <xf borderId="0" fillId="0" fontId="81" numFmtId="2" xfId="0" applyAlignment="1" applyFont="1" applyNumberFormat="1">
      <alignment horizontal="center" readingOrder="0" shrinkToFit="0" vertical="bottom" wrapText="1"/>
    </xf>
    <xf borderId="0" fillId="0" fontId="23" numFmtId="0" xfId="0" applyAlignment="1" applyFont="1">
      <alignment horizontal="center" shrinkToFit="0" vertical="bottom" wrapText="1"/>
    </xf>
    <xf borderId="0" fillId="0" fontId="26" numFmtId="2" xfId="0" applyAlignment="1" applyFont="1" applyNumberFormat="1">
      <alignment horizontal="center" shrinkToFit="0" vertical="bottom" wrapText="1"/>
    </xf>
    <xf borderId="0" fillId="20" fontId="80" numFmtId="2" xfId="0" applyAlignment="1" applyFont="1" applyNumberFormat="1">
      <alignment horizontal="center" readingOrder="0" shrinkToFit="0" vertical="bottom" wrapText="1"/>
    </xf>
    <xf borderId="0" fillId="20" fontId="22" numFmtId="0" xfId="0" applyAlignment="1" applyFont="1">
      <alignment horizontal="center" readingOrder="0" shrinkToFit="0" vertical="bottom" wrapText="1"/>
    </xf>
    <xf borderId="0" fillId="20" fontId="23" numFmtId="0" xfId="0" applyAlignment="1" applyFont="1">
      <alignment horizontal="center" shrinkToFit="0" vertical="bottom" wrapText="1"/>
    </xf>
    <xf borderId="0" fillId="20" fontId="22" numFmtId="0" xfId="0" applyAlignment="1" applyFont="1">
      <alignment horizontal="center" shrinkToFit="0" vertical="bottom" wrapText="1"/>
    </xf>
    <xf borderId="0" fillId="20" fontId="22" numFmtId="0" xfId="0" applyAlignment="1" applyFont="1">
      <alignment horizontal="center" shrinkToFit="0" vertical="bottom" wrapText="1"/>
    </xf>
    <xf borderId="0" fillId="20" fontId="82" numFmtId="2" xfId="0" applyAlignment="1" applyFont="1" applyNumberFormat="1">
      <alignment horizontal="center" readingOrder="0" shrinkToFit="0" vertical="bottom" wrapText="1"/>
    </xf>
    <xf borderId="0" fillId="20" fontId="22" numFmtId="2" xfId="0" applyAlignment="1" applyFont="1" applyNumberFormat="1">
      <alignment horizontal="center" readingOrder="0" vertical="bottom"/>
    </xf>
    <xf borderId="0" fillId="14" fontId="77" numFmtId="0" xfId="0" applyAlignment="1" applyFont="1">
      <alignment horizontal="center"/>
    </xf>
    <xf borderId="0" fillId="14" fontId="47" numFmtId="0" xfId="0" applyAlignment="1" applyFont="1">
      <alignment horizontal="center" vertical="top"/>
    </xf>
    <xf borderId="0" fillId="14" fontId="23" numFmtId="0" xfId="0" applyAlignment="1" applyFont="1">
      <alignment vertical="top"/>
    </xf>
    <xf borderId="0" fillId="14" fontId="23" numFmtId="0" xfId="0" applyAlignment="1" applyFont="1">
      <alignment readingOrder="0" vertical="top"/>
    </xf>
    <xf borderId="0" fillId="14" fontId="23" numFmtId="0" xfId="0" applyAlignment="1" applyFont="1">
      <alignment horizontal="center" vertical="top"/>
    </xf>
    <xf borderId="0" fillId="0" fontId="23" numFmtId="2" xfId="0" applyAlignment="1" applyFont="1" applyNumberFormat="1">
      <alignment vertical="bottom"/>
    </xf>
    <xf borderId="0" fillId="0" fontId="83" numFmtId="167" xfId="0" applyFont="1" applyNumberFormat="1"/>
    <xf borderId="0" fillId="0" fontId="77" numFmtId="2" xfId="0" applyFont="1" applyNumberFormat="1"/>
    <xf borderId="0" fillId="0" fontId="23" numFmtId="2" xfId="0" applyAlignment="1" applyFont="1" applyNumberFormat="1">
      <alignment horizontal="center" vertical="bottom"/>
    </xf>
    <xf borderId="0" fillId="0" fontId="26" numFmtId="167" xfId="0" applyAlignment="1" applyFont="1" applyNumberFormat="1">
      <alignment vertical="center"/>
    </xf>
    <xf borderId="0" fillId="0" fontId="26" numFmtId="1" xfId="0" applyAlignment="1" applyFont="1" applyNumberFormat="1">
      <alignment horizontal="center" vertical="center"/>
    </xf>
    <xf borderId="0" fillId="0" fontId="23" numFmtId="2" xfId="0" applyAlignment="1" applyFont="1" applyNumberFormat="1">
      <alignment horizontal="right" vertical="bottom"/>
    </xf>
    <xf borderId="0" fillId="0" fontId="26" numFmtId="167" xfId="0" applyAlignment="1" applyFont="1" applyNumberFormat="1">
      <alignment horizontal="right" vertical="center"/>
    </xf>
    <xf borderId="0" fillId="0" fontId="26" numFmtId="1" xfId="0" applyAlignment="1" applyFont="1" applyNumberFormat="1">
      <alignment horizontal="center" readingOrder="0" vertical="center"/>
    </xf>
    <xf borderId="0" fillId="20" fontId="23" numFmtId="2" xfId="0" applyAlignment="1" applyFont="1" applyNumberFormat="1">
      <alignment horizontal="right" vertical="bottom"/>
    </xf>
    <xf borderId="0" fillId="20" fontId="26" numFmtId="167" xfId="0" applyAlignment="1" applyFont="1" applyNumberFormat="1">
      <alignment horizontal="right" vertical="center"/>
    </xf>
    <xf borderId="0" fillId="20" fontId="26" numFmtId="1" xfId="0" applyAlignment="1" applyFont="1" applyNumberFormat="1">
      <alignment horizontal="center" readingOrder="0" vertical="center"/>
    </xf>
    <xf borderId="0" fillId="20" fontId="77" numFmtId="2" xfId="0" applyFont="1" applyNumberFormat="1"/>
    <xf borderId="0" fillId="5" fontId="77" numFmtId="0" xfId="0" applyAlignment="1" applyFont="1">
      <alignment horizontal="center"/>
    </xf>
    <xf borderId="0" fillId="5" fontId="47" numFmtId="0" xfId="0" applyAlignment="1" applyFont="1">
      <alignment horizontal="center" vertical="top"/>
    </xf>
    <xf borderId="0" fillId="5" fontId="23" numFmtId="0" xfId="0" applyAlignment="1" applyFont="1">
      <alignment vertical="top"/>
    </xf>
    <xf borderId="0" fillId="5" fontId="23" numFmtId="0" xfId="0" applyAlignment="1" applyFont="1">
      <alignment readingOrder="0" vertical="top"/>
    </xf>
    <xf borderId="0" fillId="5" fontId="23" numFmtId="0" xfId="0" applyAlignment="1" applyFont="1">
      <alignment horizontal="center" vertical="top"/>
    </xf>
    <xf borderId="0" fillId="0" fontId="84" numFmtId="167" xfId="0" applyAlignment="1" applyFont="1" applyNumberFormat="1">
      <alignment horizontal="right" vertical="bottom"/>
    </xf>
    <xf borderId="0" fillId="0" fontId="49" numFmtId="0" xfId="0" applyAlignment="1" applyFont="1">
      <alignment horizontal="center" vertical="bottom"/>
    </xf>
    <xf borderId="0" fillId="0" fontId="23" numFmtId="2" xfId="0" applyAlignment="1" applyFont="1" applyNumberFormat="1">
      <alignment readingOrder="0" vertical="bottom"/>
    </xf>
    <xf borderId="0" fillId="17" fontId="77" numFmtId="0" xfId="0" applyAlignment="1" applyFont="1">
      <alignment horizontal="center"/>
    </xf>
    <xf borderId="0" fillId="17" fontId="47" numFmtId="0" xfId="0" applyAlignment="1" applyFont="1">
      <alignment horizontal="center" vertical="top"/>
    </xf>
    <xf borderId="0" fillId="17" fontId="23" numFmtId="0" xfId="0" applyAlignment="1" applyFont="1">
      <alignment vertical="top"/>
    </xf>
    <xf borderId="0" fillId="17" fontId="23" numFmtId="0" xfId="0" applyAlignment="1" applyFont="1">
      <alignment readingOrder="0" vertical="top"/>
    </xf>
    <xf borderId="0" fillId="17" fontId="23" numFmtId="0" xfId="0" applyAlignment="1" applyFont="1">
      <alignment horizontal="center" vertical="top"/>
    </xf>
    <xf borderId="0" fillId="20" fontId="23" numFmtId="2" xfId="0" applyAlignment="1" applyFont="1" applyNumberFormat="1">
      <alignment horizontal="right" readingOrder="0" vertical="bottom"/>
    </xf>
    <xf borderId="0" fillId="20" fontId="23" numFmtId="2" xfId="0" applyAlignment="1" applyFont="1" applyNumberFormat="1">
      <alignment horizontal="center" vertical="bottom"/>
    </xf>
    <xf borderId="0" fillId="20" fontId="23" numFmtId="2" xfId="0" applyAlignment="1" applyFont="1" applyNumberFormat="1">
      <alignment vertical="bottom"/>
    </xf>
    <xf borderId="0" fillId="0" fontId="73" numFmtId="0" xfId="0" applyAlignment="1" applyFont="1">
      <alignment horizontal="center" vertical="top"/>
    </xf>
    <xf borderId="0" fillId="0" fontId="75" numFmtId="0" xfId="0" applyAlignment="1" applyFont="1">
      <alignment horizontal="center" readingOrder="0" vertical="top"/>
    </xf>
    <xf borderId="0" fillId="0" fontId="77" numFmtId="0" xfId="0" applyAlignment="1" applyFont="1">
      <alignment horizontal="center"/>
    </xf>
    <xf borderId="0" fillId="0" fontId="47" numFmtId="0" xfId="0" applyAlignment="1" applyFont="1">
      <alignment horizontal="center" vertical="top"/>
    </xf>
    <xf borderId="0" fillId="0" fontId="23" numFmtId="0" xfId="0" applyAlignment="1" applyFont="1">
      <alignment vertical="top"/>
    </xf>
    <xf borderId="0" fillId="0" fontId="23" numFmtId="0" xfId="0" applyAlignment="1" applyFont="1">
      <alignment readingOrder="0" vertical="top"/>
    </xf>
    <xf borderId="0" fillId="0" fontId="23" numFmtId="0" xfId="0" applyAlignment="1" applyFont="1">
      <alignment horizontal="center" vertical="top"/>
    </xf>
    <xf borderId="0" fillId="0" fontId="26" numFmtId="167" xfId="0" applyAlignment="1" applyFont="1" applyNumberFormat="1">
      <alignment horizontal="center" vertical="center"/>
    </xf>
    <xf borderId="58" fillId="16" fontId="76" numFmtId="0" xfId="0" applyAlignment="1" applyBorder="1" applyFont="1">
      <alignment readingOrder="0" vertical="top"/>
    </xf>
    <xf borderId="58" fillId="0" fontId="85" numFmtId="0" xfId="0" applyAlignment="1" applyBorder="1" applyFont="1">
      <alignment horizontal="center" readingOrder="0" vertical="top"/>
    </xf>
    <xf borderId="58" fillId="0" fontId="86" numFmtId="0" xfId="0" applyAlignment="1" applyBorder="1" applyFont="1">
      <alignment readingOrder="0" vertical="top"/>
    </xf>
    <xf borderId="58" fillId="0" fontId="86" numFmtId="0" xfId="0" applyAlignment="1" applyBorder="1" applyFont="1">
      <alignment horizontal="center" readingOrder="0" vertical="top"/>
    </xf>
    <xf borderId="0" fillId="0" fontId="87" numFmtId="0" xfId="0" applyFont="1"/>
    <xf borderId="58" fillId="0" fontId="88" numFmtId="0" xfId="0" applyAlignment="1" applyBorder="1" applyFont="1">
      <alignment horizontal="center" vertical="top"/>
    </xf>
    <xf borderId="58" fillId="0" fontId="88" numFmtId="0" xfId="0" applyAlignment="1" applyBorder="1" applyFont="1">
      <alignment horizontal="center" vertical="top"/>
    </xf>
    <xf borderId="0" fillId="0" fontId="86" numFmtId="0" xfId="0" applyAlignment="1" applyFont="1">
      <alignment horizontal="center" readingOrder="0" vertical="top"/>
    </xf>
    <xf borderId="0" fillId="0" fontId="88" numFmtId="0" xfId="0" applyAlignment="1" applyFont="1">
      <alignment horizontal="center" vertical="top"/>
    </xf>
    <xf borderId="0" fillId="0" fontId="87" numFmtId="0" xfId="0" applyAlignment="1" applyFont="1">
      <alignment horizontal="center"/>
    </xf>
  </cellXfs>
  <cellStyles count="1">
    <cellStyle xfId="0" name="Normal" builtinId="0"/>
  </cellStyles>
  <dxfs count="14">
    <dxf>
      <font>
        <b/>
        <color rgb="FFFF0000"/>
      </font>
      <fill>
        <patternFill patternType="solid">
          <fgColor rgb="FFA4C2F4"/>
          <bgColor rgb="FFA4C2F4"/>
        </patternFill>
      </fill>
      <border/>
    </dxf>
    <dxf>
      <font>
        <b/>
        <color rgb="FFFF0000"/>
      </font>
      <fill>
        <patternFill patternType="solid">
          <fgColor rgb="FFFFFF99"/>
          <bgColor rgb="FFFFFF99"/>
        </patternFill>
      </fill>
      <border/>
    </dxf>
    <dxf>
      <font/>
      <fill>
        <patternFill patternType="solid">
          <fgColor rgb="FFB7E1CD"/>
          <bgColor rgb="FFB7E1CD"/>
        </patternFill>
      </fill>
      <border/>
    </dxf>
    <dxf>
      <font>
        <color rgb="FFFF0000"/>
      </font>
      <fill>
        <patternFill patternType="none"/>
      </fill>
      <border/>
    </dxf>
    <dxf>
      <font>
        <b/>
        <color rgb="FFFF0000"/>
      </font>
      <fill>
        <patternFill patternType="solid">
          <fgColor rgb="FF9FC5E8"/>
          <bgColor rgb="FF9FC5E8"/>
        </patternFill>
      </fill>
      <border/>
    </dxf>
    <dxf>
      <font>
        <color rgb="FFFF0000"/>
      </font>
      <fill>
        <patternFill patternType="solid">
          <fgColor rgb="FF9FC5E8"/>
          <bgColor rgb="FF9FC5E8"/>
        </patternFill>
      </fill>
      <border/>
    </dxf>
    <dxf>
      <font/>
      <fill>
        <patternFill patternType="solid">
          <fgColor rgb="FFFFFF00"/>
          <bgColor rgb="FFFFFF00"/>
        </patternFill>
      </fill>
      <border/>
    </dxf>
    <dxf>
      <font/>
      <fill>
        <patternFill patternType="solid">
          <fgColor rgb="FF00FF00"/>
          <bgColor rgb="FF00FF00"/>
        </patternFill>
      </fill>
      <border/>
    </dxf>
    <dxf>
      <font/>
      <fill>
        <patternFill patternType="none"/>
      </fill>
      <border/>
    </dxf>
    <dxf>
      <font>
        <b/>
      </font>
      <fill>
        <patternFill patternType="none"/>
      </fill>
      <border/>
    </dxf>
    <dxf>
      <font/>
      <fill>
        <patternFill patternType="solid">
          <fgColor rgb="FFD5A6BD"/>
          <bgColor rgb="FFD5A6BD"/>
        </patternFill>
      </fill>
      <border/>
    </dxf>
    <dxf>
      <font/>
      <fill>
        <patternFill patternType="solid">
          <fgColor rgb="FFFFD966"/>
          <bgColor rgb="FFFFD966"/>
        </patternFill>
      </fill>
      <border/>
    </dxf>
    <dxf>
      <font/>
      <fill>
        <patternFill patternType="solid">
          <fgColor rgb="FFB6D7A8"/>
          <bgColor rgb="FFB6D7A8"/>
        </patternFill>
      </fill>
      <border/>
    </dxf>
    <dxf>
      <font>
        <color rgb="FFFF9900"/>
      </font>
      <fill>
        <patternFill patternType="none"/>
      </fill>
      <border/>
    </dxf>
  </dxfs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6.xml"/><Relationship Id="rId11" Type="http://schemas.openxmlformats.org/officeDocument/2006/relationships/worksheet" Target="worksheets/sheet7.xml"/><Relationship Id="rId10" Type="http://schemas.openxmlformats.org/officeDocument/2006/relationships/worksheet" Target="worksheets/sheet6.xml"/><Relationship Id="rId21" Type="http://schemas.openxmlformats.org/officeDocument/2006/relationships/worksheet" Target="worksheets/sheet17.xml"/><Relationship Id="rId13" Type="http://schemas.openxmlformats.org/officeDocument/2006/relationships/worksheet" Target="worksheets/sheet9.xml"/><Relationship Id="rId12" Type="http://schemas.openxmlformats.org/officeDocument/2006/relationships/worksheet" Target="worksheets/sheet8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15" Type="http://schemas.openxmlformats.org/officeDocument/2006/relationships/worksheet" Target="worksheets/sheet11.xml"/><Relationship Id="rId14" Type="http://schemas.openxmlformats.org/officeDocument/2006/relationships/worksheet" Target="worksheets/sheet10.xml"/><Relationship Id="rId17" Type="http://schemas.openxmlformats.org/officeDocument/2006/relationships/worksheet" Target="worksheets/sheet13.xml"/><Relationship Id="rId16" Type="http://schemas.openxmlformats.org/officeDocument/2006/relationships/worksheet" Target="worksheets/sheet12.xml"/><Relationship Id="rId5" Type="http://schemas.openxmlformats.org/officeDocument/2006/relationships/worksheet" Target="worksheets/sheet1.xml"/><Relationship Id="rId19" Type="http://schemas.openxmlformats.org/officeDocument/2006/relationships/worksheet" Target="worksheets/sheet15.xml"/><Relationship Id="rId6" Type="http://schemas.openxmlformats.org/officeDocument/2006/relationships/worksheet" Target="worksheets/sheet2.xml"/><Relationship Id="rId18" Type="http://schemas.openxmlformats.org/officeDocument/2006/relationships/worksheet" Target="worksheets/sheet14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24.png"/><Relationship Id="rId3" Type="http://schemas.openxmlformats.org/officeDocument/2006/relationships/image" Target="../media/image22.jpg"/></Relationships>
</file>

<file path=xl/drawings/_rels/drawing2.xml.rels><?xml version="1.0" encoding="UTF-8" standalone="yes"?><Relationships xmlns="http://schemas.openxmlformats.org/package/2006/relationships"><Relationship Id="rId11" Type="http://schemas.openxmlformats.org/officeDocument/2006/relationships/image" Target="../media/image19.jpg"/><Relationship Id="rId10" Type="http://schemas.openxmlformats.org/officeDocument/2006/relationships/image" Target="../media/image23.jpg"/><Relationship Id="rId13" Type="http://schemas.openxmlformats.org/officeDocument/2006/relationships/image" Target="../media/image22.jpg"/><Relationship Id="rId12" Type="http://schemas.openxmlformats.org/officeDocument/2006/relationships/image" Target="../media/image12.jpg"/><Relationship Id="rId1" Type="http://schemas.openxmlformats.org/officeDocument/2006/relationships/image" Target="../media/image21.png"/><Relationship Id="rId2" Type="http://schemas.openxmlformats.org/officeDocument/2006/relationships/image" Target="../media/image2.png"/><Relationship Id="rId3" Type="http://schemas.openxmlformats.org/officeDocument/2006/relationships/image" Target="../media/image5.png"/><Relationship Id="rId4" Type="http://schemas.openxmlformats.org/officeDocument/2006/relationships/image" Target="../media/image7.png"/><Relationship Id="rId9" Type="http://schemas.openxmlformats.org/officeDocument/2006/relationships/image" Target="../media/image3.png"/><Relationship Id="rId15" Type="http://schemas.openxmlformats.org/officeDocument/2006/relationships/image" Target="../media/image11.png"/><Relationship Id="rId14" Type="http://schemas.openxmlformats.org/officeDocument/2006/relationships/image" Target="../media/image27.png"/><Relationship Id="rId17" Type="http://schemas.openxmlformats.org/officeDocument/2006/relationships/image" Target="../media/image1.png"/><Relationship Id="rId16" Type="http://schemas.openxmlformats.org/officeDocument/2006/relationships/image" Target="../media/image15.png"/><Relationship Id="rId5" Type="http://schemas.openxmlformats.org/officeDocument/2006/relationships/image" Target="../media/image4.png"/><Relationship Id="rId19" Type="http://schemas.openxmlformats.org/officeDocument/2006/relationships/image" Target="../media/image28.png"/><Relationship Id="rId6" Type="http://schemas.openxmlformats.org/officeDocument/2006/relationships/image" Target="../media/image10.png"/><Relationship Id="rId18" Type="http://schemas.openxmlformats.org/officeDocument/2006/relationships/image" Target="../media/image13.png"/><Relationship Id="rId7" Type="http://schemas.openxmlformats.org/officeDocument/2006/relationships/image" Target="../media/image26.png"/><Relationship Id="rId8" Type="http://schemas.openxmlformats.org/officeDocument/2006/relationships/image" Target="../media/image9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Relationship Id="rId2" Type="http://schemas.openxmlformats.org/officeDocument/2006/relationships/image" Target="../media/image7.png"/><Relationship Id="rId3" Type="http://schemas.openxmlformats.org/officeDocument/2006/relationships/image" Target="../media/image5.png"/><Relationship Id="rId4" Type="http://schemas.openxmlformats.org/officeDocument/2006/relationships/image" Target="../media/image9.png"/><Relationship Id="rId5" Type="http://schemas.openxmlformats.org/officeDocument/2006/relationships/image" Target="../media/image11.png"/><Relationship Id="rId6" Type="http://schemas.openxmlformats.org/officeDocument/2006/relationships/image" Target="../media/image15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7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5.png"/><Relationship Id="rId4" Type="http://schemas.openxmlformats.org/officeDocument/2006/relationships/image" Target="../media/image15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9.png"/><Relationship Id="rId4" Type="http://schemas.openxmlformats.org/officeDocument/2006/relationships/image" Target="../media/image11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29.png"/><Relationship Id="rId2" Type="http://schemas.openxmlformats.org/officeDocument/2006/relationships/image" Target="../media/image12.jpg"/><Relationship Id="rId3" Type="http://schemas.openxmlformats.org/officeDocument/2006/relationships/image" Target="../media/image26.png"/><Relationship Id="rId4" Type="http://schemas.openxmlformats.org/officeDocument/2006/relationships/image" Target="../media/image23.jpg"/><Relationship Id="rId5" Type="http://schemas.openxmlformats.org/officeDocument/2006/relationships/image" Target="../media/image10.png"/><Relationship Id="rId6" Type="http://schemas.openxmlformats.org/officeDocument/2006/relationships/image" Target="../media/image28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12.jpg"/><Relationship Id="rId4" Type="http://schemas.openxmlformats.org/officeDocument/2006/relationships/image" Target="../media/image28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26.png"/><Relationship Id="rId4" Type="http://schemas.openxmlformats.org/officeDocument/2006/relationships/image" Target="../media/image23.jp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26.png"/><Relationship Id="rId4" Type="http://schemas.openxmlformats.org/officeDocument/2006/relationships/image" Target="../media/image10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Relationship Id="rId2" Type="http://schemas.openxmlformats.org/officeDocument/2006/relationships/image" Target="../media/image19.jpg"/><Relationship Id="rId3" Type="http://schemas.openxmlformats.org/officeDocument/2006/relationships/image" Target="../media/image4.png"/><Relationship Id="rId4" Type="http://schemas.openxmlformats.org/officeDocument/2006/relationships/image" Target="../media/image2.png"/><Relationship Id="rId5" Type="http://schemas.openxmlformats.org/officeDocument/2006/relationships/image" Target="../media/image1.png"/><Relationship Id="rId6" Type="http://schemas.openxmlformats.org/officeDocument/2006/relationships/image" Target="../media/image13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24.png"/><Relationship Id="rId3" Type="http://schemas.openxmlformats.org/officeDocument/2006/relationships/image" Target="../media/image1.png"/><Relationship Id="rId4" Type="http://schemas.openxmlformats.org/officeDocument/2006/relationships/image" Target="../media/image13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24.png"/><Relationship Id="rId3" Type="http://schemas.openxmlformats.org/officeDocument/2006/relationships/image" Target="../media/image3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24.png"/><Relationship Id="rId3" Type="http://schemas.openxmlformats.org/officeDocument/2006/relationships/image" Target="../media/image19.jp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200025</xdr:rowOff>
    </xdr:from>
    <xdr:ext cx="1895475" cy="1866900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9525</xdr:colOff>
      <xdr:row>0</xdr:row>
      <xdr:rowOff>200025</xdr:rowOff>
    </xdr:from>
    <xdr:ext cx="1800225" cy="1771650"/>
    <xdr:pic>
      <xdr:nvPicPr>
        <xdr:cNvPr id="0" name="image2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857250</xdr:colOff>
      <xdr:row>0</xdr:row>
      <xdr:rowOff>0</xdr:rowOff>
    </xdr:from>
    <xdr:ext cx="2190750" cy="2171700"/>
    <xdr:pic>
      <xdr:nvPicPr>
        <xdr:cNvPr id="0" name="image22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2047875" cy="2028825"/>
    <xdr:pic>
      <xdr:nvPicPr>
        <xdr:cNvPr id="0" name="image21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962025</xdr:colOff>
      <xdr:row>0</xdr:row>
      <xdr:rowOff>0</xdr:rowOff>
    </xdr:from>
    <xdr:ext cx="2047875" cy="2028825"/>
    <xdr:pic>
      <xdr:nvPicPr>
        <xdr:cNvPr id="0" name="image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2847975</xdr:colOff>
      <xdr:row>2</xdr:row>
      <xdr:rowOff>123825</xdr:rowOff>
    </xdr:from>
    <xdr:ext cx="1219200" cy="1219200"/>
    <xdr:pic>
      <xdr:nvPicPr>
        <xdr:cNvPr id="0" name="image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1209675</xdr:colOff>
      <xdr:row>1</xdr:row>
      <xdr:rowOff>266700</xdr:rowOff>
    </xdr:from>
    <xdr:ext cx="1428750" cy="1476375"/>
    <xdr:pic>
      <xdr:nvPicPr>
        <xdr:cNvPr id="0" name="image7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3324225</xdr:colOff>
      <xdr:row>16</xdr:row>
      <xdr:rowOff>200025</xdr:rowOff>
    </xdr:from>
    <xdr:ext cx="1057275" cy="1276350"/>
    <xdr:pic>
      <xdr:nvPicPr>
        <xdr:cNvPr id="0" name="image4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1952625</xdr:colOff>
      <xdr:row>9</xdr:row>
      <xdr:rowOff>28575</xdr:rowOff>
    </xdr:from>
    <xdr:ext cx="1543050" cy="1476375"/>
    <xdr:pic>
      <xdr:nvPicPr>
        <xdr:cNvPr id="0" name="image10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3000375</xdr:colOff>
      <xdr:row>9</xdr:row>
      <xdr:rowOff>133350</xdr:rowOff>
    </xdr:from>
    <xdr:ext cx="1276350" cy="1276350"/>
    <xdr:pic>
      <xdr:nvPicPr>
        <xdr:cNvPr id="0" name="image26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2771775</xdr:colOff>
      <xdr:row>2</xdr:row>
      <xdr:rowOff>123825</xdr:rowOff>
    </xdr:from>
    <xdr:ext cx="1543050" cy="1219200"/>
    <xdr:pic>
      <xdr:nvPicPr>
        <xdr:cNvPr id="0" name="image9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3038475</xdr:colOff>
      <xdr:row>16</xdr:row>
      <xdr:rowOff>209550</xdr:rowOff>
    </xdr:from>
    <xdr:ext cx="1219200" cy="1276350"/>
    <xdr:pic>
      <xdr:nvPicPr>
        <xdr:cNvPr id="0" name="image3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352425</xdr:colOff>
      <xdr:row>9</xdr:row>
      <xdr:rowOff>133350</xdr:rowOff>
    </xdr:from>
    <xdr:ext cx="1219200" cy="1133475"/>
    <xdr:pic>
      <xdr:nvPicPr>
        <xdr:cNvPr id="0" name="image23.jp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1914525</xdr:colOff>
      <xdr:row>16</xdr:row>
      <xdr:rowOff>200025</xdr:rowOff>
    </xdr:from>
    <xdr:ext cx="1276350" cy="1276350"/>
    <xdr:pic>
      <xdr:nvPicPr>
        <xdr:cNvPr id="0" name="image19.jp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1257300</xdr:colOff>
      <xdr:row>9</xdr:row>
      <xdr:rowOff>85725</xdr:rowOff>
    </xdr:from>
    <xdr:ext cx="1333500" cy="1362075"/>
    <xdr:pic>
      <xdr:nvPicPr>
        <xdr:cNvPr id="0" name="image12.jp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1562100</xdr:colOff>
      <xdr:row>0</xdr:row>
      <xdr:rowOff>0</xdr:rowOff>
    </xdr:from>
    <xdr:ext cx="2047875" cy="2028825"/>
    <xdr:pic>
      <xdr:nvPicPr>
        <xdr:cNvPr id="0" name="image22.jpg" title="Image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295275</xdr:colOff>
      <xdr:row>16</xdr:row>
      <xdr:rowOff>276225</xdr:rowOff>
    </xdr:from>
    <xdr:ext cx="1276350" cy="1276350"/>
    <xdr:pic>
      <xdr:nvPicPr>
        <xdr:cNvPr id="0" name="image27.png" title="Image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828675</xdr:colOff>
      <xdr:row>2</xdr:row>
      <xdr:rowOff>28575</xdr:rowOff>
    </xdr:from>
    <xdr:ext cx="1276350" cy="1276350"/>
    <xdr:pic>
      <xdr:nvPicPr>
        <xdr:cNvPr id="0" name="image27.png" title="Image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1181100</xdr:colOff>
      <xdr:row>2</xdr:row>
      <xdr:rowOff>142875</xdr:rowOff>
    </xdr:from>
    <xdr:ext cx="1857375" cy="1133475"/>
    <xdr:pic>
      <xdr:nvPicPr>
        <xdr:cNvPr id="0" name="image11.png" title="Image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4248150</xdr:colOff>
      <xdr:row>2</xdr:row>
      <xdr:rowOff>190500</xdr:rowOff>
    </xdr:from>
    <xdr:ext cx="1057275" cy="1085850"/>
    <xdr:pic>
      <xdr:nvPicPr>
        <xdr:cNvPr id="0" name="image15.png" title="Image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16</xdr:row>
      <xdr:rowOff>257175</xdr:rowOff>
    </xdr:from>
    <xdr:ext cx="2124075" cy="1219200"/>
    <xdr:pic>
      <xdr:nvPicPr>
        <xdr:cNvPr id="0" name="image1.pn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1352550</xdr:colOff>
      <xdr:row>17</xdr:row>
      <xdr:rowOff>76200</xdr:rowOff>
    </xdr:from>
    <xdr:ext cx="1647825" cy="1133475"/>
    <xdr:pic>
      <xdr:nvPicPr>
        <xdr:cNvPr id="0" name="image13.png" title="Image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</xdr:row>
      <xdr:rowOff>123825</xdr:rowOff>
    </xdr:from>
    <xdr:ext cx="1333500" cy="1276350"/>
    <xdr:pic>
      <xdr:nvPicPr>
        <xdr:cNvPr id="0" name="image28.png" title="Image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180975</xdr:colOff>
      <xdr:row>0</xdr:row>
      <xdr:rowOff>0</xdr:rowOff>
    </xdr:from>
    <xdr:ext cx="1343025" cy="1323975"/>
    <xdr:pic>
      <xdr:nvPicPr>
        <xdr:cNvPr id="0" name="image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419100</xdr:colOff>
      <xdr:row>6</xdr:row>
      <xdr:rowOff>47625</xdr:rowOff>
    </xdr:from>
    <xdr:ext cx="1428750" cy="1476375"/>
    <xdr:pic>
      <xdr:nvPicPr>
        <xdr:cNvPr id="0" name="image7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15</xdr:row>
      <xdr:rowOff>219075</xdr:rowOff>
    </xdr:from>
    <xdr:ext cx="1219200" cy="1219200"/>
    <xdr:pic>
      <xdr:nvPicPr>
        <xdr:cNvPr id="0" name="image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504825</xdr:colOff>
      <xdr:row>26</xdr:row>
      <xdr:rowOff>9525</xdr:rowOff>
    </xdr:from>
    <xdr:ext cx="1343025" cy="1219200"/>
    <xdr:pic>
      <xdr:nvPicPr>
        <xdr:cNvPr id="0" name="image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26</xdr:row>
      <xdr:rowOff>19050</xdr:rowOff>
    </xdr:from>
    <xdr:ext cx="1533525" cy="942975"/>
    <xdr:pic>
      <xdr:nvPicPr>
        <xdr:cNvPr id="0" name="image16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571500</xdr:colOff>
      <xdr:row>15</xdr:row>
      <xdr:rowOff>219075</xdr:rowOff>
    </xdr:from>
    <xdr:ext cx="1219200" cy="1219200"/>
    <xdr:pic>
      <xdr:nvPicPr>
        <xdr:cNvPr id="0" name="image14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714375</xdr:colOff>
      <xdr:row>2</xdr:row>
      <xdr:rowOff>85725</xdr:rowOff>
    </xdr:from>
    <xdr:ext cx="190500" cy="190500"/>
    <xdr:sp>
      <xdr:nvSpPr>
        <xdr:cNvPr id="3" name="Shape 3"/>
        <xdr:cNvSpPr/>
      </xdr:nvSpPr>
      <xdr:spPr>
        <a:xfrm>
          <a:off x="276100" y="276100"/>
          <a:ext cx="152400" cy="1623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523875</xdr:colOff>
      <xdr:row>2</xdr:row>
      <xdr:rowOff>85725</xdr:rowOff>
    </xdr:from>
    <xdr:ext cx="190500" cy="190500"/>
    <xdr:sp>
      <xdr:nvSpPr>
        <xdr:cNvPr id="4" name="Shape 4"/>
        <xdr:cNvSpPr/>
      </xdr:nvSpPr>
      <xdr:spPr>
        <a:xfrm>
          <a:off x="235500" y="296400"/>
          <a:ext cx="192900" cy="192900"/>
        </a:xfrm>
        <a:prstGeom prst="flowChartConnector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714375</xdr:colOff>
      <xdr:row>1</xdr:row>
      <xdr:rowOff>238125</xdr:rowOff>
    </xdr:from>
    <xdr:ext cx="190500" cy="190500"/>
    <xdr:sp>
      <xdr:nvSpPr>
        <xdr:cNvPr id="5" name="Shape 5"/>
        <xdr:cNvSpPr/>
      </xdr:nvSpPr>
      <xdr:spPr>
        <a:xfrm>
          <a:off x="286250" y="255800"/>
          <a:ext cx="142200" cy="142200"/>
        </a:xfrm>
        <a:prstGeom prst="ellipse">
          <a:avLst/>
        </a:prstGeom>
        <a:solidFill>
          <a:srgbClr val="B4A7D6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95250</xdr:colOff>
      <xdr:row>50</xdr:row>
      <xdr:rowOff>142875</xdr:rowOff>
    </xdr:from>
    <xdr:ext cx="2486025" cy="19050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123825</xdr:colOff>
      <xdr:row>40</xdr:row>
      <xdr:rowOff>133350</xdr:rowOff>
    </xdr:from>
    <xdr:ext cx="2486025" cy="2457450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533400</xdr:colOff>
      <xdr:row>23</xdr:row>
      <xdr:rowOff>85725</xdr:rowOff>
    </xdr:from>
    <xdr:ext cx="1933575" cy="1990725"/>
    <xdr:pic>
      <xdr:nvPicPr>
        <xdr:cNvPr id="0" name="image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714375</xdr:colOff>
      <xdr:row>2</xdr:row>
      <xdr:rowOff>85725</xdr:rowOff>
    </xdr:from>
    <xdr:ext cx="190500" cy="190500"/>
    <xdr:sp>
      <xdr:nvSpPr>
        <xdr:cNvPr id="3" name="Shape 3"/>
        <xdr:cNvSpPr/>
      </xdr:nvSpPr>
      <xdr:spPr>
        <a:xfrm>
          <a:off x="276100" y="276100"/>
          <a:ext cx="152400" cy="1623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523875</xdr:colOff>
      <xdr:row>2</xdr:row>
      <xdr:rowOff>85725</xdr:rowOff>
    </xdr:from>
    <xdr:ext cx="190500" cy="190500"/>
    <xdr:sp>
      <xdr:nvSpPr>
        <xdr:cNvPr id="4" name="Shape 4"/>
        <xdr:cNvSpPr/>
      </xdr:nvSpPr>
      <xdr:spPr>
        <a:xfrm>
          <a:off x="235500" y="296400"/>
          <a:ext cx="192900" cy="192900"/>
        </a:xfrm>
        <a:prstGeom prst="flowChartConnector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714375</xdr:colOff>
      <xdr:row>1</xdr:row>
      <xdr:rowOff>238125</xdr:rowOff>
    </xdr:from>
    <xdr:ext cx="190500" cy="190500"/>
    <xdr:sp>
      <xdr:nvSpPr>
        <xdr:cNvPr id="5" name="Shape 5"/>
        <xdr:cNvSpPr/>
      </xdr:nvSpPr>
      <xdr:spPr>
        <a:xfrm>
          <a:off x="286250" y="255800"/>
          <a:ext cx="142200" cy="142200"/>
        </a:xfrm>
        <a:prstGeom prst="ellipse">
          <a:avLst/>
        </a:prstGeom>
        <a:solidFill>
          <a:srgbClr val="B4A7D6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104775</xdr:colOff>
      <xdr:row>40</xdr:row>
      <xdr:rowOff>133350</xdr:rowOff>
    </xdr:from>
    <xdr:ext cx="2533650" cy="2505075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161925</xdr:colOff>
      <xdr:row>40</xdr:row>
      <xdr:rowOff>133350</xdr:rowOff>
    </xdr:from>
    <xdr:ext cx="2533650" cy="25050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66675</xdr:colOff>
      <xdr:row>23</xdr:row>
      <xdr:rowOff>152400</xdr:rowOff>
    </xdr:from>
    <xdr:ext cx="2066925" cy="2047875"/>
    <xdr:pic>
      <xdr:nvPicPr>
        <xdr:cNvPr id="0" name="image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685800</xdr:colOff>
      <xdr:row>23</xdr:row>
      <xdr:rowOff>209550</xdr:rowOff>
    </xdr:from>
    <xdr:ext cx="2009775" cy="1990725"/>
    <xdr:pic>
      <xdr:nvPicPr>
        <xdr:cNvPr id="0" name="image18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714375</xdr:colOff>
      <xdr:row>2</xdr:row>
      <xdr:rowOff>85725</xdr:rowOff>
    </xdr:from>
    <xdr:ext cx="190500" cy="190500"/>
    <xdr:sp>
      <xdr:nvSpPr>
        <xdr:cNvPr id="3" name="Shape 3"/>
        <xdr:cNvSpPr/>
      </xdr:nvSpPr>
      <xdr:spPr>
        <a:xfrm>
          <a:off x="276100" y="276100"/>
          <a:ext cx="152400" cy="1623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523875</xdr:colOff>
      <xdr:row>2</xdr:row>
      <xdr:rowOff>85725</xdr:rowOff>
    </xdr:from>
    <xdr:ext cx="190500" cy="190500"/>
    <xdr:sp>
      <xdr:nvSpPr>
        <xdr:cNvPr id="4" name="Shape 4"/>
        <xdr:cNvSpPr/>
      </xdr:nvSpPr>
      <xdr:spPr>
        <a:xfrm>
          <a:off x="235500" y="296400"/>
          <a:ext cx="192900" cy="192900"/>
        </a:xfrm>
        <a:prstGeom prst="flowChartConnector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28</xdr:col>
      <xdr:colOff>714375</xdr:colOff>
      <xdr:row>1</xdr:row>
      <xdr:rowOff>238125</xdr:rowOff>
    </xdr:from>
    <xdr:ext cx="190500" cy="190500"/>
    <xdr:sp>
      <xdr:nvSpPr>
        <xdr:cNvPr id="5" name="Shape 5"/>
        <xdr:cNvSpPr/>
      </xdr:nvSpPr>
      <xdr:spPr>
        <a:xfrm>
          <a:off x="286250" y="255800"/>
          <a:ext cx="142200" cy="142200"/>
        </a:xfrm>
        <a:prstGeom prst="ellipse">
          <a:avLst/>
        </a:prstGeom>
        <a:solidFill>
          <a:srgbClr val="B4A7D6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28575</xdr:colOff>
      <xdr:row>40</xdr:row>
      <xdr:rowOff>133350</xdr:rowOff>
    </xdr:from>
    <xdr:ext cx="2524125" cy="249555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1419225</xdr:colOff>
      <xdr:row>38</xdr:row>
      <xdr:rowOff>180975</xdr:rowOff>
    </xdr:from>
    <xdr:ext cx="2905125" cy="2886075"/>
    <xdr:pic>
      <xdr:nvPicPr>
        <xdr:cNvPr id="0" name="image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485775</xdr:colOff>
      <xdr:row>23</xdr:row>
      <xdr:rowOff>238125</xdr:rowOff>
    </xdr:from>
    <xdr:ext cx="2219325" cy="1847850"/>
    <xdr:pic>
      <xdr:nvPicPr>
        <xdr:cNvPr id="0" name="image9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38100</xdr:colOff>
      <xdr:row>23</xdr:row>
      <xdr:rowOff>114300</xdr:rowOff>
    </xdr:from>
    <xdr:ext cx="3190875" cy="2076450"/>
    <xdr:pic>
      <xdr:nvPicPr>
        <xdr:cNvPr id="0" name="image20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0</xdr:row>
      <xdr:rowOff>0</xdr:rowOff>
    </xdr:from>
    <xdr:ext cx="1438275" cy="1314450"/>
    <xdr:pic>
      <xdr:nvPicPr>
        <xdr:cNvPr id="0" name="image2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381000</xdr:colOff>
      <xdr:row>5</xdr:row>
      <xdr:rowOff>219075</xdr:rowOff>
    </xdr:from>
    <xdr:ext cx="1333500" cy="1362075"/>
    <xdr:pic>
      <xdr:nvPicPr>
        <xdr:cNvPr id="0" name="image12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16</xdr:row>
      <xdr:rowOff>19050</xdr:rowOff>
    </xdr:from>
    <xdr:ext cx="1276350" cy="1276350"/>
    <xdr:pic>
      <xdr:nvPicPr>
        <xdr:cNvPr id="0" name="image2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438150</xdr:colOff>
      <xdr:row>15</xdr:row>
      <xdr:rowOff>238125</xdr:rowOff>
    </xdr:from>
    <xdr:ext cx="1219200" cy="1133475"/>
    <xdr:pic>
      <xdr:nvPicPr>
        <xdr:cNvPr id="0" name="image23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25</xdr:row>
      <xdr:rowOff>219075</xdr:rowOff>
    </xdr:from>
    <xdr:ext cx="1438275" cy="1362075"/>
    <xdr:pic>
      <xdr:nvPicPr>
        <xdr:cNvPr id="0" name="image2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285750</xdr:colOff>
      <xdr:row>25</xdr:row>
      <xdr:rowOff>219075</xdr:rowOff>
    </xdr:from>
    <xdr:ext cx="1543050" cy="1476375"/>
    <xdr:pic>
      <xdr:nvPicPr>
        <xdr:cNvPr id="0" name="image1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6</xdr:row>
      <xdr:rowOff>38100</xdr:rowOff>
    </xdr:from>
    <xdr:ext cx="1438275" cy="1314450"/>
    <xdr:pic>
      <xdr:nvPicPr>
        <xdr:cNvPr id="0" name="image28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29</xdr:col>
      <xdr:colOff>590550</xdr:colOff>
      <xdr:row>2</xdr:row>
      <xdr:rowOff>133350</xdr:rowOff>
    </xdr:from>
    <xdr:ext cx="190500" cy="190500"/>
    <xdr:sp>
      <xdr:nvSpPr>
        <xdr:cNvPr id="6" name="Shape 6"/>
        <xdr:cNvSpPr/>
      </xdr:nvSpPr>
      <xdr:spPr>
        <a:xfrm>
          <a:off x="519725" y="154300"/>
          <a:ext cx="142200" cy="1218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600075</xdr:colOff>
      <xdr:row>1</xdr:row>
      <xdr:rowOff>819150</xdr:rowOff>
    </xdr:from>
    <xdr:ext cx="171450" cy="171450"/>
    <xdr:sp>
      <xdr:nvSpPr>
        <xdr:cNvPr id="7" name="Shape 7"/>
        <xdr:cNvSpPr/>
      </xdr:nvSpPr>
      <xdr:spPr>
        <a:xfrm>
          <a:off x="225350" y="184750"/>
          <a:ext cx="152400" cy="1524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371475</xdr:colOff>
      <xdr:row>2</xdr:row>
      <xdr:rowOff>152400</xdr:rowOff>
    </xdr:from>
    <xdr:ext cx="171450" cy="161925"/>
    <xdr:sp>
      <xdr:nvSpPr>
        <xdr:cNvPr id="8" name="Shape 8"/>
        <xdr:cNvSpPr/>
      </xdr:nvSpPr>
      <xdr:spPr>
        <a:xfrm>
          <a:off x="194900" y="194900"/>
          <a:ext cx="152400" cy="1422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47625</xdr:colOff>
      <xdr:row>40</xdr:row>
      <xdr:rowOff>200025</xdr:rowOff>
    </xdr:from>
    <xdr:ext cx="2514600" cy="2486025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28575</xdr:colOff>
      <xdr:row>40</xdr:row>
      <xdr:rowOff>200025</xdr:rowOff>
    </xdr:from>
    <xdr:ext cx="2514600" cy="2486025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638175</xdr:colOff>
      <xdr:row>23</xdr:row>
      <xdr:rowOff>190500</xdr:rowOff>
    </xdr:from>
    <xdr:ext cx="1962150" cy="1990725"/>
    <xdr:pic>
      <xdr:nvPicPr>
        <xdr:cNvPr id="0" name="image12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400050</xdr:colOff>
      <xdr:row>23</xdr:row>
      <xdr:rowOff>161925</xdr:rowOff>
    </xdr:from>
    <xdr:ext cx="2162175" cy="2038350"/>
    <xdr:pic>
      <xdr:nvPicPr>
        <xdr:cNvPr id="0" name="image28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29</xdr:col>
      <xdr:colOff>590550</xdr:colOff>
      <xdr:row>2</xdr:row>
      <xdr:rowOff>133350</xdr:rowOff>
    </xdr:from>
    <xdr:ext cx="190500" cy="190500"/>
    <xdr:sp>
      <xdr:nvSpPr>
        <xdr:cNvPr id="6" name="Shape 6"/>
        <xdr:cNvSpPr/>
      </xdr:nvSpPr>
      <xdr:spPr>
        <a:xfrm>
          <a:off x="519725" y="154300"/>
          <a:ext cx="142200" cy="1218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600075</xdr:colOff>
      <xdr:row>1</xdr:row>
      <xdr:rowOff>819150</xdr:rowOff>
    </xdr:from>
    <xdr:ext cx="171450" cy="171450"/>
    <xdr:sp>
      <xdr:nvSpPr>
        <xdr:cNvPr id="7" name="Shape 7"/>
        <xdr:cNvSpPr/>
      </xdr:nvSpPr>
      <xdr:spPr>
        <a:xfrm>
          <a:off x="225350" y="184750"/>
          <a:ext cx="152400" cy="1524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371475</xdr:colOff>
      <xdr:row>2</xdr:row>
      <xdr:rowOff>152400</xdr:rowOff>
    </xdr:from>
    <xdr:ext cx="171450" cy="161925"/>
    <xdr:sp>
      <xdr:nvSpPr>
        <xdr:cNvPr id="8" name="Shape 8"/>
        <xdr:cNvSpPr/>
      </xdr:nvSpPr>
      <xdr:spPr>
        <a:xfrm>
          <a:off x="194900" y="194900"/>
          <a:ext cx="152400" cy="1422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276225</xdr:colOff>
      <xdr:row>40</xdr:row>
      <xdr:rowOff>142875</xdr:rowOff>
    </xdr:from>
    <xdr:ext cx="2419350" cy="2428875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161925</xdr:colOff>
      <xdr:row>40</xdr:row>
      <xdr:rowOff>142875</xdr:rowOff>
    </xdr:from>
    <xdr:ext cx="2419350" cy="2428875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38100</xdr:colOff>
      <xdr:row>23</xdr:row>
      <xdr:rowOff>152400</xdr:rowOff>
    </xdr:from>
    <xdr:ext cx="2066925" cy="2028825"/>
    <xdr:pic>
      <xdr:nvPicPr>
        <xdr:cNvPr id="0" name="image2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504825</xdr:colOff>
      <xdr:row>24</xdr:row>
      <xdr:rowOff>38100</xdr:rowOff>
    </xdr:from>
    <xdr:ext cx="2066925" cy="1914525"/>
    <xdr:pic>
      <xdr:nvPicPr>
        <xdr:cNvPr id="0" name="image23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29</xdr:col>
      <xdr:colOff>590550</xdr:colOff>
      <xdr:row>2</xdr:row>
      <xdr:rowOff>133350</xdr:rowOff>
    </xdr:from>
    <xdr:ext cx="190500" cy="190500"/>
    <xdr:sp>
      <xdr:nvSpPr>
        <xdr:cNvPr id="6" name="Shape 6"/>
        <xdr:cNvSpPr/>
      </xdr:nvSpPr>
      <xdr:spPr>
        <a:xfrm>
          <a:off x="519725" y="154300"/>
          <a:ext cx="142200" cy="1218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600075</xdr:colOff>
      <xdr:row>1</xdr:row>
      <xdr:rowOff>819150</xdr:rowOff>
    </xdr:from>
    <xdr:ext cx="171450" cy="171450"/>
    <xdr:sp>
      <xdr:nvSpPr>
        <xdr:cNvPr id="7" name="Shape 7"/>
        <xdr:cNvSpPr/>
      </xdr:nvSpPr>
      <xdr:spPr>
        <a:xfrm>
          <a:off x="225350" y="184750"/>
          <a:ext cx="152400" cy="1524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29</xdr:col>
      <xdr:colOff>371475</xdr:colOff>
      <xdr:row>2</xdr:row>
      <xdr:rowOff>152400</xdr:rowOff>
    </xdr:from>
    <xdr:ext cx="171450" cy="161925"/>
    <xdr:sp>
      <xdr:nvSpPr>
        <xdr:cNvPr id="8" name="Shape 8"/>
        <xdr:cNvSpPr/>
      </xdr:nvSpPr>
      <xdr:spPr>
        <a:xfrm>
          <a:off x="194900" y="194900"/>
          <a:ext cx="152400" cy="1422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22</xdr:col>
      <xdr:colOff>95250</xdr:colOff>
      <xdr:row>40</xdr:row>
      <xdr:rowOff>152400</xdr:rowOff>
    </xdr:from>
    <xdr:ext cx="2562225" cy="251460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733425</xdr:colOff>
      <xdr:row>40</xdr:row>
      <xdr:rowOff>152400</xdr:rowOff>
    </xdr:from>
    <xdr:ext cx="2343150" cy="2419350"/>
    <xdr:pic>
      <xdr:nvPicPr>
        <xdr:cNvPr id="0" name="image2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66675</xdr:colOff>
      <xdr:row>23</xdr:row>
      <xdr:rowOff>180975</xdr:rowOff>
    </xdr:from>
    <xdr:ext cx="2085975" cy="2038350"/>
    <xdr:pic>
      <xdr:nvPicPr>
        <xdr:cNvPr id="0" name="image26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542925</xdr:colOff>
      <xdr:row>23</xdr:row>
      <xdr:rowOff>180975</xdr:rowOff>
    </xdr:from>
    <xdr:ext cx="2085975" cy="2028825"/>
    <xdr:pic>
      <xdr:nvPicPr>
        <xdr:cNvPr id="0" name="image10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47625</xdr:colOff>
      <xdr:row>15</xdr:row>
      <xdr:rowOff>228600</xdr:rowOff>
    </xdr:from>
    <xdr:ext cx="1219200" cy="1276350"/>
    <xdr:pic>
      <xdr:nvPicPr>
        <xdr:cNvPr id="0" name="image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26</xdr:row>
      <xdr:rowOff>28575</xdr:rowOff>
    </xdr:from>
    <xdr:ext cx="1276350" cy="1276350"/>
    <xdr:pic>
      <xdr:nvPicPr>
        <xdr:cNvPr id="0" name="image19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704850</xdr:colOff>
      <xdr:row>26</xdr:row>
      <xdr:rowOff>28575</xdr:rowOff>
    </xdr:from>
    <xdr:ext cx="1057275" cy="1276350"/>
    <xdr:pic>
      <xdr:nvPicPr>
        <xdr:cNvPr id="0" name="image4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0</xdr:row>
      <xdr:rowOff>0</xdr:rowOff>
    </xdr:from>
    <xdr:ext cx="1276350" cy="1276350"/>
    <xdr:pic>
      <xdr:nvPicPr>
        <xdr:cNvPr id="0" name="image2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5</xdr:row>
      <xdr:rowOff>238125</xdr:rowOff>
    </xdr:from>
    <xdr:ext cx="1447800" cy="828675"/>
    <xdr:pic>
      <xdr:nvPicPr>
        <xdr:cNvPr id="0" name="image1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276225</xdr:colOff>
      <xdr:row>5</xdr:row>
      <xdr:rowOff>180975</xdr:rowOff>
    </xdr:from>
    <xdr:ext cx="1447800" cy="1028700"/>
    <xdr:pic>
      <xdr:nvPicPr>
        <xdr:cNvPr id="0" name="image13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9525</xdr:colOff>
      <xdr:row>0</xdr:row>
      <xdr:rowOff>0</xdr:rowOff>
    </xdr:from>
    <xdr:ext cx="190500" cy="190500"/>
    <xdr:sp>
      <xdr:nvSpPr>
        <xdr:cNvPr id="9" name="Shape 9"/>
        <xdr:cNvSpPr/>
      </xdr:nvSpPr>
      <xdr:spPr>
        <a:xfrm>
          <a:off x="184750" y="184750"/>
          <a:ext cx="132000" cy="1320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9</xdr:col>
      <xdr:colOff>95250</xdr:colOff>
      <xdr:row>2</xdr:row>
      <xdr:rowOff>104775</xdr:rowOff>
    </xdr:from>
    <xdr:ext cx="190500" cy="190500"/>
    <xdr:sp>
      <xdr:nvSpPr>
        <xdr:cNvPr id="10" name="Shape 10"/>
        <xdr:cNvSpPr/>
      </xdr:nvSpPr>
      <xdr:spPr>
        <a:xfrm>
          <a:off x="215200" y="194900"/>
          <a:ext cx="142200" cy="1320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27</xdr:col>
      <xdr:colOff>400050</xdr:colOff>
      <xdr:row>2</xdr:row>
      <xdr:rowOff>114300</xdr:rowOff>
    </xdr:from>
    <xdr:ext cx="161925" cy="190500"/>
    <xdr:sp>
      <xdr:nvSpPr>
        <xdr:cNvPr id="11" name="Shape 11"/>
        <xdr:cNvSpPr/>
      </xdr:nvSpPr>
      <xdr:spPr>
        <a:xfrm>
          <a:off x="803950" y="194900"/>
          <a:ext cx="172500" cy="1623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26</xdr:col>
      <xdr:colOff>28575</xdr:colOff>
      <xdr:row>32</xdr:row>
      <xdr:rowOff>142875</xdr:rowOff>
    </xdr:from>
    <xdr:ext cx="2486025" cy="249555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161925</xdr:colOff>
      <xdr:row>32</xdr:row>
      <xdr:rowOff>142875</xdr:rowOff>
    </xdr:from>
    <xdr:ext cx="2600325" cy="2590800"/>
    <xdr:pic>
      <xdr:nvPicPr>
        <xdr:cNvPr id="0" name="image2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180975</xdr:colOff>
      <xdr:row>22</xdr:row>
      <xdr:rowOff>19050</xdr:rowOff>
    </xdr:from>
    <xdr:ext cx="2124075" cy="1219200"/>
    <xdr:pic>
      <xdr:nvPicPr>
        <xdr:cNvPr id="0" name="image1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381000</xdr:colOff>
      <xdr:row>22</xdr:row>
      <xdr:rowOff>19050</xdr:rowOff>
    </xdr:from>
    <xdr:ext cx="1971675" cy="1352550"/>
    <xdr:pic>
      <xdr:nvPicPr>
        <xdr:cNvPr id="0" name="image30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9525</xdr:colOff>
      <xdr:row>0</xdr:row>
      <xdr:rowOff>0</xdr:rowOff>
    </xdr:from>
    <xdr:ext cx="190500" cy="190500"/>
    <xdr:sp>
      <xdr:nvSpPr>
        <xdr:cNvPr id="9" name="Shape 9"/>
        <xdr:cNvSpPr/>
      </xdr:nvSpPr>
      <xdr:spPr>
        <a:xfrm>
          <a:off x="184750" y="184750"/>
          <a:ext cx="132000" cy="1320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9</xdr:col>
      <xdr:colOff>95250</xdr:colOff>
      <xdr:row>2</xdr:row>
      <xdr:rowOff>104775</xdr:rowOff>
    </xdr:from>
    <xdr:ext cx="190500" cy="190500"/>
    <xdr:sp>
      <xdr:nvSpPr>
        <xdr:cNvPr id="10" name="Shape 10"/>
        <xdr:cNvSpPr/>
      </xdr:nvSpPr>
      <xdr:spPr>
        <a:xfrm>
          <a:off x="215200" y="194900"/>
          <a:ext cx="142200" cy="1320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27</xdr:col>
      <xdr:colOff>400050</xdr:colOff>
      <xdr:row>2</xdr:row>
      <xdr:rowOff>114300</xdr:rowOff>
    </xdr:from>
    <xdr:ext cx="161925" cy="190500"/>
    <xdr:sp>
      <xdr:nvSpPr>
        <xdr:cNvPr id="11" name="Shape 11"/>
        <xdr:cNvSpPr/>
      </xdr:nvSpPr>
      <xdr:spPr>
        <a:xfrm>
          <a:off x="803950" y="194900"/>
          <a:ext cx="172500" cy="1623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25</xdr:col>
      <xdr:colOff>781050</xdr:colOff>
      <xdr:row>32</xdr:row>
      <xdr:rowOff>142875</xdr:rowOff>
    </xdr:from>
    <xdr:ext cx="2514600" cy="249555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238125</xdr:colOff>
      <xdr:row>32</xdr:row>
      <xdr:rowOff>142875</xdr:rowOff>
    </xdr:from>
    <xdr:ext cx="2514600" cy="2495550"/>
    <xdr:pic>
      <xdr:nvPicPr>
        <xdr:cNvPr id="0" name="image2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238125</xdr:colOff>
      <xdr:row>20</xdr:row>
      <xdr:rowOff>190500</xdr:rowOff>
    </xdr:from>
    <xdr:ext cx="2105025" cy="2200275"/>
    <xdr:pic>
      <xdr:nvPicPr>
        <xdr:cNvPr id="0" name="image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28</xdr:col>
      <xdr:colOff>9525</xdr:colOff>
      <xdr:row>0</xdr:row>
      <xdr:rowOff>0</xdr:rowOff>
    </xdr:from>
    <xdr:ext cx="190500" cy="190500"/>
    <xdr:sp>
      <xdr:nvSpPr>
        <xdr:cNvPr id="9" name="Shape 9"/>
        <xdr:cNvSpPr/>
      </xdr:nvSpPr>
      <xdr:spPr>
        <a:xfrm>
          <a:off x="184750" y="184750"/>
          <a:ext cx="132000" cy="132000"/>
        </a:xfrm>
        <a:prstGeom prst="ellipse">
          <a:avLst/>
        </a:prstGeom>
        <a:solidFill>
          <a:srgbClr val="99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9</xdr:col>
      <xdr:colOff>95250</xdr:colOff>
      <xdr:row>2</xdr:row>
      <xdr:rowOff>104775</xdr:rowOff>
    </xdr:from>
    <xdr:ext cx="190500" cy="190500"/>
    <xdr:sp>
      <xdr:nvSpPr>
        <xdr:cNvPr id="10" name="Shape 10"/>
        <xdr:cNvSpPr/>
      </xdr:nvSpPr>
      <xdr:spPr>
        <a:xfrm>
          <a:off x="215200" y="194900"/>
          <a:ext cx="142200" cy="132000"/>
        </a:xfrm>
        <a:prstGeom prst="ellipse">
          <a:avLst/>
        </a:prstGeom>
        <a:solidFill>
          <a:srgbClr val="8E7CC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27</xdr:col>
      <xdr:colOff>400050</xdr:colOff>
      <xdr:row>2</xdr:row>
      <xdr:rowOff>114300</xdr:rowOff>
    </xdr:from>
    <xdr:ext cx="161925" cy="190500"/>
    <xdr:sp>
      <xdr:nvSpPr>
        <xdr:cNvPr id="11" name="Shape 11"/>
        <xdr:cNvSpPr/>
      </xdr:nvSpPr>
      <xdr:spPr>
        <a:xfrm>
          <a:off x="803950" y="194900"/>
          <a:ext cx="172500" cy="162300"/>
        </a:xfrm>
        <a:prstGeom prst="ellipse">
          <a:avLst/>
        </a:prstGeom>
        <a:solidFill>
          <a:srgbClr val="FF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26</xdr:col>
      <xdr:colOff>257175</xdr:colOff>
      <xdr:row>33</xdr:row>
      <xdr:rowOff>114300</xdr:rowOff>
    </xdr:from>
    <xdr:ext cx="2324100" cy="2324100"/>
    <xdr:pic>
      <xdr:nvPicPr>
        <xdr:cNvPr id="0" name="image17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133350</xdr:colOff>
      <xdr:row>32</xdr:row>
      <xdr:rowOff>142875</xdr:rowOff>
    </xdr:from>
    <xdr:ext cx="2514600" cy="2495550"/>
    <xdr:pic>
      <xdr:nvPicPr>
        <xdr:cNvPr id="0" name="image2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190500</xdr:colOff>
      <xdr:row>19</xdr:row>
      <xdr:rowOff>171450</xdr:rowOff>
    </xdr:from>
    <xdr:ext cx="2324100" cy="2324100"/>
    <xdr:pic>
      <xdr:nvPicPr>
        <xdr:cNvPr id="0" name="image19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26</xdr:col>
      <xdr:colOff>381000</xdr:colOff>
      <xdr:row>19</xdr:row>
      <xdr:rowOff>171450</xdr:rowOff>
    </xdr:from>
    <xdr:ext cx="1971675" cy="2362200"/>
    <xdr:pic>
      <xdr:nvPicPr>
        <xdr:cNvPr id="0" name="image4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12</xdr:col>
      <xdr:colOff>514350</xdr:colOff>
      <xdr:row>0</xdr:row>
      <xdr:rowOff>314325</xdr:rowOff>
    </xdr:from>
    <xdr:ext cx="180975" cy="171450"/>
    <xdr:sp>
      <xdr:nvSpPr>
        <xdr:cNvPr id="12" name="Shape 12"/>
        <xdr:cNvSpPr/>
      </xdr:nvSpPr>
      <xdr:spPr>
        <a:xfrm>
          <a:off x="306550" y="164450"/>
          <a:ext cx="162300" cy="152400"/>
        </a:xfrm>
        <a:prstGeom prst="ellipse">
          <a:avLst/>
        </a:prstGeom>
        <a:solidFill>
          <a:srgbClr val="0000FF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12</xdr:col>
      <xdr:colOff>523875</xdr:colOff>
      <xdr:row>0</xdr:row>
      <xdr:rowOff>85725</xdr:rowOff>
    </xdr:from>
    <xdr:ext cx="161925" cy="161925"/>
    <xdr:sp>
      <xdr:nvSpPr>
        <xdr:cNvPr id="13" name="Shape 13"/>
        <xdr:cNvSpPr/>
      </xdr:nvSpPr>
      <xdr:spPr>
        <a:xfrm>
          <a:off x="367475" y="367475"/>
          <a:ext cx="142200" cy="142200"/>
        </a:xfrm>
        <a:prstGeom prst="ellipse">
          <a:avLst/>
        </a:prstGeom>
        <a:solidFill>
          <a:srgbClr val="9FC5E8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9.25"/>
    <col customWidth="1" min="2" max="2" width="8.5"/>
    <col customWidth="1" min="3" max="3" width="7.38"/>
    <col customWidth="1" min="4" max="4" width="44.63"/>
    <col customWidth="1" min="5" max="6" width="8.25"/>
    <col customWidth="1" min="7" max="7" width="45.63"/>
    <col customWidth="1" min="8" max="8" width="8.63"/>
    <col customWidth="1" min="9" max="9" width="7.75"/>
    <col customWidth="1" min="10" max="10" width="43.0"/>
  </cols>
  <sheetData>
    <row r="1">
      <c r="A1" s="1"/>
      <c r="B1" s="2"/>
      <c r="C1" s="3"/>
      <c r="D1" s="4" t="s">
        <v>0</v>
      </c>
      <c r="E1" s="5"/>
      <c r="F1" s="6"/>
      <c r="G1" s="6"/>
      <c r="H1" s="5"/>
      <c r="I1" s="6"/>
      <c r="J1" s="7"/>
    </row>
    <row r="2">
      <c r="A2" s="8"/>
      <c r="B2" s="9"/>
      <c r="C2" s="10"/>
      <c r="D2" s="11" t="s">
        <v>1</v>
      </c>
      <c r="E2" s="12"/>
      <c r="F2" s="13"/>
      <c r="G2" s="14" t="s">
        <v>2</v>
      </c>
      <c r="H2" s="13"/>
      <c r="I2" s="10"/>
      <c r="J2" s="15"/>
    </row>
    <row r="3">
      <c r="A3" s="16"/>
      <c r="B3" s="17"/>
      <c r="C3" s="18"/>
      <c r="D3" s="19" t="s">
        <v>3</v>
      </c>
      <c r="E3" s="20"/>
      <c r="F3" s="21"/>
      <c r="G3" s="22" t="s">
        <v>4</v>
      </c>
      <c r="H3" s="23"/>
      <c r="I3" s="23"/>
      <c r="J3" s="24"/>
    </row>
    <row r="4">
      <c r="A4" s="16"/>
      <c r="B4" s="17"/>
      <c r="C4" s="18"/>
      <c r="D4" s="25" t="s">
        <v>5</v>
      </c>
      <c r="E4" s="17"/>
      <c r="F4" s="18"/>
      <c r="G4" s="25" t="s">
        <v>6</v>
      </c>
      <c r="H4" s="18"/>
      <c r="I4" s="18"/>
      <c r="J4" s="24"/>
    </row>
    <row r="5">
      <c r="A5" s="16"/>
      <c r="B5" s="17"/>
      <c r="C5" s="18"/>
      <c r="D5" s="25" t="s">
        <v>7</v>
      </c>
      <c r="E5" s="17"/>
      <c r="F5" s="18"/>
      <c r="G5" s="25" t="s">
        <v>8</v>
      </c>
      <c r="H5" s="18"/>
      <c r="I5" s="18"/>
      <c r="J5" s="24"/>
    </row>
    <row r="6">
      <c r="A6" s="16"/>
      <c r="B6" s="17"/>
      <c r="C6" s="18"/>
      <c r="D6" s="25" t="s">
        <v>9</v>
      </c>
      <c r="E6" s="17"/>
      <c r="F6" s="18"/>
      <c r="G6" s="25" t="s">
        <v>10</v>
      </c>
      <c r="H6" s="18"/>
      <c r="I6" s="18"/>
      <c r="J6" s="24"/>
    </row>
    <row r="7">
      <c r="A7" s="16"/>
      <c r="B7" s="17"/>
      <c r="C7" s="18"/>
      <c r="D7" s="25" t="s">
        <v>11</v>
      </c>
      <c r="E7" s="17"/>
      <c r="F7" s="18"/>
      <c r="G7" s="25" t="s">
        <v>12</v>
      </c>
      <c r="H7" s="18"/>
      <c r="I7" s="18"/>
      <c r="J7" s="24"/>
    </row>
    <row r="8">
      <c r="A8" s="16"/>
      <c r="B8" s="17"/>
      <c r="C8" s="18"/>
      <c r="D8" s="25" t="s">
        <v>13</v>
      </c>
      <c r="E8" s="17"/>
      <c r="F8" s="18"/>
      <c r="G8" s="25" t="s">
        <v>14</v>
      </c>
      <c r="H8" s="18"/>
      <c r="I8" s="18"/>
      <c r="J8" s="24"/>
    </row>
    <row r="9">
      <c r="A9" s="16"/>
      <c r="B9" s="17"/>
      <c r="C9" s="18"/>
      <c r="D9" s="26" t="s">
        <v>15</v>
      </c>
      <c r="E9" s="17"/>
      <c r="F9" s="18"/>
      <c r="G9" s="26" t="s">
        <v>16</v>
      </c>
      <c r="H9" s="18"/>
      <c r="I9" s="18"/>
      <c r="J9" s="24"/>
    </row>
    <row r="10">
      <c r="A10" s="27"/>
      <c r="B10" s="28"/>
      <c r="C10" s="23"/>
      <c r="D10" s="14" t="s">
        <v>17</v>
      </c>
      <c r="E10" s="28"/>
      <c r="F10" s="23"/>
      <c r="G10" s="23"/>
      <c r="H10" s="28"/>
      <c r="I10" s="23"/>
      <c r="J10" s="24"/>
    </row>
    <row r="11">
      <c r="A11" s="16"/>
      <c r="B11" s="17"/>
      <c r="C11" s="18"/>
      <c r="D11" s="29" t="s">
        <v>18</v>
      </c>
      <c r="E11" s="28"/>
      <c r="F11" s="30"/>
      <c r="G11" s="31" t="s">
        <v>19</v>
      </c>
      <c r="H11" s="32"/>
      <c r="I11" s="33"/>
      <c r="J11" s="34"/>
    </row>
    <row r="12">
      <c r="A12" s="16"/>
      <c r="B12" s="17"/>
      <c r="C12" s="18"/>
      <c r="D12" s="25" t="s">
        <v>20</v>
      </c>
      <c r="E12" s="17"/>
      <c r="F12" s="35" t="s">
        <v>21</v>
      </c>
      <c r="G12" s="36">
        <v>46135.0</v>
      </c>
      <c r="H12" s="17" t="s">
        <v>22</v>
      </c>
      <c r="I12" s="36">
        <v>46240.0</v>
      </c>
      <c r="J12" s="37"/>
    </row>
    <row r="13">
      <c r="A13" s="16"/>
      <c r="B13" s="17"/>
      <c r="C13" s="18"/>
      <c r="D13" s="25" t="s">
        <v>23</v>
      </c>
      <c r="E13" s="28"/>
      <c r="F13" s="35" t="s">
        <v>24</v>
      </c>
      <c r="G13" s="36">
        <v>46156.0</v>
      </c>
      <c r="H13" s="17" t="s">
        <v>25</v>
      </c>
      <c r="I13" s="36">
        <v>46261.0</v>
      </c>
      <c r="J13" s="37"/>
    </row>
    <row r="14">
      <c r="A14" s="16"/>
      <c r="B14" s="17"/>
      <c r="C14" s="18"/>
      <c r="D14" s="25" t="s">
        <v>26</v>
      </c>
      <c r="E14" s="17"/>
      <c r="F14" s="35" t="s">
        <v>27</v>
      </c>
      <c r="G14" s="36">
        <v>46177.0</v>
      </c>
      <c r="H14" s="17"/>
      <c r="I14" s="18"/>
      <c r="J14" s="38"/>
    </row>
    <row r="15">
      <c r="A15" s="16"/>
      <c r="B15" s="17"/>
      <c r="C15" s="18"/>
      <c r="D15" s="25" t="s">
        <v>28</v>
      </c>
      <c r="E15" s="28"/>
      <c r="F15" s="35" t="s">
        <v>29</v>
      </c>
      <c r="G15" s="36">
        <v>46198.0</v>
      </c>
      <c r="H15" s="28"/>
      <c r="I15" s="23"/>
      <c r="J15" s="39"/>
    </row>
    <row r="16">
      <c r="A16" s="16"/>
      <c r="B16" s="17"/>
      <c r="C16" s="18"/>
      <c r="D16" s="26" t="s">
        <v>30</v>
      </c>
      <c r="E16" s="17"/>
      <c r="F16" s="40" t="s">
        <v>31</v>
      </c>
      <c r="G16" s="41">
        <v>46219.0</v>
      </c>
      <c r="H16" s="42"/>
      <c r="I16" s="43"/>
      <c r="J16" s="44"/>
    </row>
    <row r="17">
      <c r="A17" s="16"/>
      <c r="B17" s="28"/>
      <c r="C17" s="23"/>
      <c r="D17" s="23"/>
      <c r="E17" s="28"/>
      <c r="F17" s="23"/>
      <c r="G17" s="23"/>
      <c r="H17" s="28"/>
      <c r="I17" s="23"/>
      <c r="J17" s="24"/>
    </row>
    <row r="18">
      <c r="A18" s="45"/>
      <c r="B18" s="46"/>
      <c r="C18" s="47"/>
      <c r="D18" s="47"/>
      <c r="E18" s="46"/>
      <c r="F18" s="47"/>
      <c r="G18" s="47"/>
      <c r="H18" s="46"/>
      <c r="I18" s="47"/>
      <c r="J18" s="48"/>
    </row>
    <row r="19">
      <c r="A19" s="49"/>
      <c r="B19" s="50"/>
      <c r="C19" s="51"/>
      <c r="D19" s="51" t="s">
        <v>32</v>
      </c>
      <c r="E19" s="50"/>
      <c r="F19" s="51"/>
      <c r="G19" s="51"/>
      <c r="H19" s="52"/>
      <c r="I19" s="53"/>
      <c r="J19" s="54"/>
    </row>
    <row r="20">
      <c r="A20" s="55"/>
      <c r="B20" s="17"/>
      <c r="C20" s="56"/>
      <c r="D20" s="57" t="s">
        <v>3</v>
      </c>
      <c r="E20" s="17"/>
      <c r="F20" s="56"/>
      <c r="G20" s="58" t="s">
        <v>18</v>
      </c>
      <c r="H20" s="17"/>
      <c r="I20" s="56"/>
      <c r="J20" s="59" t="s">
        <v>4</v>
      </c>
    </row>
    <row r="21">
      <c r="A21" s="55"/>
      <c r="B21" s="28"/>
      <c r="C21" s="60"/>
      <c r="D21" s="60"/>
      <c r="E21" s="28"/>
      <c r="F21" s="60"/>
      <c r="G21" s="60"/>
      <c r="H21" s="28"/>
      <c r="I21" s="60"/>
      <c r="J21" s="61"/>
    </row>
    <row r="22">
      <c r="A22" s="62" t="s">
        <v>33</v>
      </c>
      <c r="B22" s="17" t="s">
        <v>34</v>
      </c>
      <c r="C22" s="56" t="s">
        <v>35</v>
      </c>
      <c r="D22" s="63" t="s">
        <v>36</v>
      </c>
      <c r="E22" s="17" t="s">
        <v>37</v>
      </c>
      <c r="F22" s="56" t="s">
        <v>35</v>
      </c>
      <c r="G22" s="63" t="s">
        <v>38</v>
      </c>
      <c r="H22" s="17" t="s">
        <v>39</v>
      </c>
      <c r="I22" s="56" t="s">
        <v>35</v>
      </c>
      <c r="J22" s="64" t="s">
        <v>40</v>
      </c>
    </row>
    <row r="23">
      <c r="A23" s="62" t="s">
        <v>41</v>
      </c>
      <c r="B23" s="17" t="s">
        <v>42</v>
      </c>
      <c r="C23" s="56" t="s">
        <v>43</v>
      </c>
      <c r="D23" s="63" t="s">
        <v>44</v>
      </c>
      <c r="E23" s="17" t="s">
        <v>45</v>
      </c>
      <c r="F23" s="56" t="s">
        <v>43</v>
      </c>
      <c r="G23" s="63" t="s">
        <v>46</v>
      </c>
      <c r="H23" s="17" t="s">
        <v>47</v>
      </c>
      <c r="I23" s="56" t="s">
        <v>43</v>
      </c>
      <c r="J23" s="64" t="s">
        <v>48</v>
      </c>
    </row>
    <row r="24">
      <c r="A24" s="55"/>
      <c r="B24" s="17" t="s">
        <v>49</v>
      </c>
      <c r="C24" s="56" t="s">
        <v>50</v>
      </c>
      <c r="D24" s="63" t="s">
        <v>51</v>
      </c>
      <c r="E24" s="17" t="s">
        <v>52</v>
      </c>
      <c r="F24" s="56" t="s">
        <v>53</v>
      </c>
      <c r="G24" s="63" t="s">
        <v>54</v>
      </c>
      <c r="H24" s="17" t="s">
        <v>55</v>
      </c>
      <c r="I24" s="56" t="s">
        <v>50</v>
      </c>
      <c r="J24" s="64" t="s">
        <v>56</v>
      </c>
    </row>
    <row r="25">
      <c r="A25" s="55"/>
      <c r="B25" s="28"/>
      <c r="C25" s="60"/>
      <c r="D25" s="60"/>
      <c r="E25" s="28"/>
      <c r="F25" s="60"/>
      <c r="G25" s="60"/>
      <c r="H25" s="28"/>
      <c r="I25" s="60"/>
      <c r="J25" s="61"/>
    </row>
    <row r="26">
      <c r="A26" s="62" t="s">
        <v>57</v>
      </c>
      <c r="B26" s="17" t="s">
        <v>34</v>
      </c>
      <c r="C26" s="56" t="s">
        <v>58</v>
      </c>
      <c r="D26" s="56" t="s">
        <v>59</v>
      </c>
      <c r="E26" s="17" t="s">
        <v>37</v>
      </c>
      <c r="F26" s="56" t="s">
        <v>58</v>
      </c>
      <c r="G26" s="56" t="s">
        <v>60</v>
      </c>
      <c r="H26" s="17" t="s">
        <v>39</v>
      </c>
      <c r="I26" s="56" t="s">
        <v>58</v>
      </c>
      <c r="J26" s="65" t="s">
        <v>61</v>
      </c>
    </row>
    <row r="27">
      <c r="A27" s="55"/>
      <c r="B27" s="17" t="s">
        <v>42</v>
      </c>
      <c r="C27" s="56" t="s">
        <v>62</v>
      </c>
      <c r="D27" s="56" t="s">
        <v>63</v>
      </c>
      <c r="E27" s="17" t="s">
        <v>45</v>
      </c>
      <c r="F27" s="56" t="s">
        <v>64</v>
      </c>
      <c r="G27" s="56" t="s">
        <v>65</v>
      </c>
      <c r="H27" s="17" t="s">
        <v>47</v>
      </c>
      <c r="I27" s="56" t="s">
        <v>62</v>
      </c>
      <c r="J27" s="65" t="s">
        <v>66</v>
      </c>
    </row>
    <row r="28">
      <c r="A28" s="55"/>
      <c r="B28" s="17" t="s">
        <v>49</v>
      </c>
      <c r="C28" s="56" t="s">
        <v>67</v>
      </c>
      <c r="D28" s="56" t="s">
        <v>68</v>
      </c>
      <c r="E28" s="17" t="s">
        <v>52</v>
      </c>
      <c r="F28" s="56" t="s">
        <v>62</v>
      </c>
      <c r="G28" s="56" t="s">
        <v>69</v>
      </c>
      <c r="H28" s="17" t="s">
        <v>55</v>
      </c>
      <c r="I28" s="56" t="s">
        <v>67</v>
      </c>
      <c r="J28" s="65" t="s">
        <v>70</v>
      </c>
    </row>
    <row r="29">
      <c r="A29" s="55"/>
      <c r="B29" s="28"/>
      <c r="C29" s="60"/>
      <c r="D29" s="60"/>
      <c r="E29" s="28"/>
      <c r="F29" s="60"/>
      <c r="G29" s="60"/>
      <c r="H29" s="28"/>
      <c r="I29" s="60"/>
      <c r="J29" s="61"/>
    </row>
    <row r="30">
      <c r="A30" s="62" t="s">
        <v>71</v>
      </c>
      <c r="B30" s="17" t="s">
        <v>34</v>
      </c>
      <c r="C30" s="56" t="s">
        <v>72</v>
      </c>
      <c r="D30" s="56" t="s">
        <v>73</v>
      </c>
      <c r="E30" s="17" t="s">
        <v>37</v>
      </c>
      <c r="F30" s="56" t="s">
        <v>43</v>
      </c>
      <c r="G30" s="56" t="s">
        <v>46</v>
      </c>
      <c r="H30" s="17" t="s">
        <v>39</v>
      </c>
      <c r="I30" s="56" t="s">
        <v>72</v>
      </c>
      <c r="J30" s="65" t="s">
        <v>74</v>
      </c>
    </row>
    <row r="31">
      <c r="A31" s="55"/>
      <c r="B31" s="17" t="s">
        <v>42</v>
      </c>
      <c r="C31" s="56" t="s">
        <v>75</v>
      </c>
      <c r="D31" s="56" t="s">
        <v>76</v>
      </c>
      <c r="E31" s="17" t="s">
        <v>45</v>
      </c>
      <c r="F31" s="56" t="s">
        <v>77</v>
      </c>
      <c r="G31" s="56" t="s">
        <v>78</v>
      </c>
      <c r="H31" s="17" t="s">
        <v>47</v>
      </c>
      <c r="I31" s="56" t="s">
        <v>75</v>
      </c>
      <c r="J31" s="65" t="s">
        <v>79</v>
      </c>
    </row>
    <row r="32">
      <c r="A32" s="55"/>
      <c r="B32" s="17" t="s">
        <v>49</v>
      </c>
      <c r="C32" s="56" t="s">
        <v>77</v>
      </c>
      <c r="D32" s="56" t="s">
        <v>80</v>
      </c>
      <c r="E32" s="17" t="s">
        <v>52</v>
      </c>
      <c r="F32" s="56" t="s">
        <v>81</v>
      </c>
      <c r="G32" s="56" t="s">
        <v>82</v>
      </c>
      <c r="H32" s="17" t="s">
        <v>55</v>
      </c>
      <c r="I32" s="56" t="s">
        <v>77</v>
      </c>
      <c r="J32" s="65" t="s">
        <v>83</v>
      </c>
    </row>
    <row r="33">
      <c r="A33" s="55"/>
      <c r="B33" s="28"/>
      <c r="C33" s="60"/>
      <c r="D33" s="60"/>
      <c r="E33" s="28"/>
      <c r="F33" s="60"/>
      <c r="G33" s="60"/>
      <c r="H33" s="28"/>
      <c r="I33" s="60"/>
      <c r="J33" s="61"/>
    </row>
    <row r="34">
      <c r="A34" s="62" t="s">
        <v>84</v>
      </c>
      <c r="B34" s="17" t="s">
        <v>34</v>
      </c>
      <c r="C34" s="56" t="s">
        <v>85</v>
      </c>
      <c r="D34" s="56" t="s">
        <v>86</v>
      </c>
      <c r="E34" s="17" t="s">
        <v>37</v>
      </c>
      <c r="F34" s="56" t="s">
        <v>62</v>
      </c>
      <c r="G34" s="56" t="s">
        <v>69</v>
      </c>
      <c r="H34" s="17" t="s">
        <v>39</v>
      </c>
      <c r="I34" s="56" t="s">
        <v>85</v>
      </c>
      <c r="J34" s="65" t="s">
        <v>87</v>
      </c>
    </row>
    <row r="35">
      <c r="A35" s="55"/>
      <c r="B35" s="17" t="s">
        <v>42</v>
      </c>
      <c r="C35" s="56" t="s">
        <v>88</v>
      </c>
      <c r="D35" s="56" t="s">
        <v>89</v>
      </c>
      <c r="E35" s="17" t="s">
        <v>45</v>
      </c>
      <c r="F35" s="56" t="s">
        <v>90</v>
      </c>
      <c r="G35" s="56" t="s">
        <v>91</v>
      </c>
      <c r="H35" s="17" t="s">
        <v>47</v>
      </c>
      <c r="I35" s="56" t="s">
        <v>88</v>
      </c>
      <c r="J35" s="65" t="s">
        <v>92</v>
      </c>
    </row>
    <row r="36">
      <c r="A36" s="55"/>
      <c r="B36" s="17" t="s">
        <v>49</v>
      </c>
      <c r="C36" s="56" t="s">
        <v>53</v>
      </c>
      <c r="D36" s="56" t="s">
        <v>93</v>
      </c>
      <c r="E36" s="17" t="s">
        <v>52</v>
      </c>
      <c r="F36" s="56" t="s">
        <v>35</v>
      </c>
      <c r="G36" s="56" t="s">
        <v>38</v>
      </c>
      <c r="H36" s="17" t="s">
        <v>55</v>
      </c>
      <c r="I36" s="56" t="s">
        <v>53</v>
      </c>
      <c r="J36" s="65" t="s">
        <v>94</v>
      </c>
    </row>
    <row r="37">
      <c r="A37" s="55"/>
      <c r="B37" s="28"/>
      <c r="C37" s="60"/>
      <c r="D37" s="60"/>
      <c r="E37" s="28"/>
      <c r="F37" s="60"/>
      <c r="G37" s="60"/>
      <c r="H37" s="28"/>
      <c r="I37" s="60"/>
      <c r="J37" s="61"/>
    </row>
    <row r="38">
      <c r="A38" s="62" t="s">
        <v>95</v>
      </c>
      <c r="B38" s="17" t="s">
        <v>34</v>
      </c>
      <c r="C38" s="56" t="s">
        <v>96</v>
      </c>
      <c r="D38" s="56" t="s">
        <v>97</v>
      </c>
      <c r="E38" s="17" t="s">
        <v>37</v>
      </c>
      <c r="F38" s="56" t="s">
        <v>81</v>
      </c>
      <c r="G38" s="56" t="s">
        <v>82</v>
      </c>
      <c r="H38" s="17" t="s">
        <v>39</v>
      </c>
      <c r="I38" s="56" t="s">
        <v>96</v>
      </c>
      <c r="J38" s="65" t="s">
        <v>98</v>
      </c>
    </row>
    <row r="39">
      <c r="A39" s="55"/>
      <c r="B39" s="17" t="s">
        <v>42</v>
      </c>
      <c r="C39" s="56" t="s">
        <v>81</v>
      </c>
      <c r="D39" s="56" t="s">
        <v>99</v>
      </c>
      <c r="E39" s="17" t="s">
        <v>45</v>
      </c>
      <c r="F39" s="56" t="s">
        <v>100</v>
      </c>
      <c r="G39" s="56" t="s">
        <v>101</v>
      </c>
      <c r="H39" s="17" t="s">
        <v>47</v>
      </c>
      <c r="I39" s="56" t="s">
        <v>81</v>
      </c>
      <c r="J39" s="65" t="s">
        <v>102</v>
      </c>
    </row>
    <row r="40">
      <c r="A40" s="66"/>
      <c r="B40" s="67" t="s">
        <v>49</v>
      </c>
      <c r="C40" s="68" t="s">
        <v>103</v>
      </c>
      <c r="D40" s="68" t="s">
        <v>104</v>
      </c>
      <c r="E40" s="67" t="s">
        <v>52</v>
      </c>
      <c r="F40" s="68" t="s">
        <v>58</v>
      </c>
      <c r="G40" s="68" t="s">
        <v>60</v>
      </c>
      <c r="H40" s="67" t="s">
        <v>55</v>
      </c>
      <c r="I40" s="68" t="s">
        <v>103</v>
      </c>
      <c r="J40" s="69" t="s">
        <v>105</v>
      </c>
    </row>
  </sheetData>
  <mergeCells count="2">
    <mergeCell ref="I12:J12"/>
    <mergeCell ref="I13:J13"/>
  </mergeCells>
  <hyperlinks>
    <hyperlink display="Eastern Force vs Waikato Thoroughbreds" location="'R1M1'!A1" ref="D22"/>
    <hyperlink display="Plainsmen vs Nelson Gunz" location="'R1M4'!A1" ref="G22"/>
    <hyperlink display="The Titans vs The Jaffas" location="'R1M7'!A1" ref="J22"/>
    <hyperlink display="Wellington Tigers vs Manawatu Marauders" location="'R1M2'!A1" ref="D23"/>
    <hyperlink display="Hutt Valley Hawks vs Taranaki Hardcorians" location="'R1M5'!A1" ref="G23"/>
    <hyperlink display="Wanganui Warriors vs Eastern Jedi" location="'R1M8'!A1" ref="J23"/>
    <hyperlink display="Canterbury Snipers vs Marlborough Suns" location="'R1M3'!A1" ref="D24"/>
    <hyperlink display="Hutt Valley Hawks vs Southland Centurions" location="'R1M6'!A1" ref="G24"/>
    <hyperlink display="Blue and Gold vs Ellesmere Swans" location="'R1M9'!A1" ref="J24"/>
  </hyperlinks>
  <printOptions horizontalCentered="1"/>
  <pageMargins bottom="0.75" footer="0.0" header="0.0" left="0.25" right="0.25" top="0.75"/>
  <pageSetup paperSize="9" cellComments="atEnd" orientation="landscape" pageOrder="overThenDown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43.5"/>
    <col customWidth="1" min="3" max="3" width="56.5"/>
    <col customWidth="1" min="4" max="4" width="59.63"/>
  </cols>
  <sheetData>
    <row r="1" ht="168.75" customHeight="1">
      <c r="A1" s="70"/>
    </row>
    <row r="2">
      <c r="A2" s="71" t="s">
        <v>3</v>
      </c>
    </row>
    <row r="3">
      <c r="A3" s="72" t="s">
        <v>5</v>
      </c>
    </row>
    <row r="4">
      <c r="A4" s="72" t="s">
        <v>7</v>
      </c>
    </row>
    <row r="5">
      <c r="A5" s="72" t="s">
        <v>9</v>
      </c>
    </row>
    <row r="6">
      <c r="A6" s="72" t="s">
        <v>11</v>
      </c>
    </row>
    <row r="7">
      <c r="A7" s="72" t="s">
        <v>13</v>
      </c>
    </row>
    <row r="8">
      <c r="A8" s="72" t="s">
        <v>106</v>
      </c>
    </row>
    <row r="9">
      <c r="A9" s="73"/>
    </row>
    <row r="10">
      <c r="A10" s="74" t="s">
        <v>18</v>
      </c>
    </row>
    <row r="11">
      <c r="A11" s="72" t="s">
        <v>20</v>
      </c>
      <c r="C11" s="70"/>
    </row>
    <row r="12">
      <c r="A12" s="72" t="s">
        <v>23</v>
      </c>
    </row>
    <row r="13">
      <c r="A13" s="72" t="s">
        <v>26</v>
      </c>
    </row>
    <row r="14">
      <c r="A14" s="72" t="s">
        <v>28</v>
      </c>
    </row>
    <row r="15">
      <c r="A15" s="72" t="s">
        <v>30</v>
      </c>
    </row>
    <row r="16">
      <c r="A16" s="73"/>
    </row>
    <row r="17">
      <c r="A17" s="75" t="s">
        <v>4</v>
      </c>
    </row>
    <row r="18">
      <c r="A18" s="72" t="s">
        <v>6</v>
      </c>
    </row>
    <row r="19">
      <c r="A19" s="72" t="s">
        <v>8</v>
      </c>
    </row>
    <row r="20">
      <c r="A20" s="72" t="s">
        <v>10</v>
      </c>
    </row>
    <row r="21">
      <c r="A21" s="72" t="s">
        <v>12</v>
      </c>
    </row>
    <row r="22">
      <c r="A22" s="72" t="s">
        <v>14</v>
      </c>
    </row>
    <row r="23">
      <c r="A23" s="72" t="s">
        <v>16</v>
      </c>
    </row>
    <row r="24">
      <c r="A24" s="73"/>
    </row>
    <row r="25">
      <c r="A25" s="73"/>
    </row>
    <row r="26">
      <c r="A26" s="73"/>
      <c r="B26" s="70"/>
    </row>
    <row r="27">
      <c r="A27" s="73"/>
    </row>
    <row r="28">
      <c r="A28" s="73"/>
    </row>
    <row r="29">
      <c r="A29" s="73"/>
    </row>
    <row r="30">
      <c r="A30" s="73"/>
    </row>
    <row r="31">
      <c r="A31" s="73"/>
    </row>
    <row r="32">
      <c r="A32" s="73"/>
    </row>
    <row r="33">
      <c r="A33" s="73"/>
    </row>
    <row r="34">
      <c r="A34" s="73"/>
    </row>
    <row r="35">
      <c r="A35" s="73"/>
    </row>
  </sheetData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6B26B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2.25"/>
    <col customWidth="1" min="2" max="2" width="19.0"/>
    <col customWidth="1" min="3" max="3" width="10.0"/>
    <col customWidth="1" min="4" max="4" width="21.0"/>
    <col customWidth="1" min="5" max="5" width="16.63"/>
    <col customWidth="1" min="9" max="9" width="11.38"/>
    <col customWidth="1" min="10" max="10" width="14.13"/>
    <col customWidth="1" min="11" max="11" width="1.63"/>
  </cols>
  <sheetData>
    <row r="1">
      <c r="A1" s="76"/>
      <c r="B1" s="77"/>
      <c r="C1" s="78"/>
      <c r="D1" s="78"/>
      <c r="E1" s="78"/>
      <c r="F1" s="78"/>
      <c r="G1" s="78"/>
      <c r="H1" s="78"/>
      <c r="I1" s="78"/>
      <c r="J1" s="78"/>
      <c r="K1" s="79"/>
    </row>
    <row r="2">
      <c r="A2" s="80"/>
      <c r="B2" s="81"/>
      <c r="C2" s="82" t="s">
        <v>107</v>
      </c>
      <c r="K2" s="83"/>
    </row>
    <row r="3">
      <c r="A3" s="80"/>
      <c r="B3" s="81"/>
      <c r="C3" s="82" t="s">
        <v>108</v>
      </c>
      <c r="K3" s="83"/>
    </row>
    <row r="4" ht="33.0" customHeight="1">
      <c r="A4" s="80"/>
      <c r="B4" s="84"/>
      <c r="C4" s="85"/>
      <c r="D4" s="86" t="s">
        <v>109</v>
      </c>
      <c r="E4" s="85"/>
      <c r="F4" s="87"/>
      <c r="G4" s="88" t="s">
        <v>110</v>
      </c>
      <c r="H4" s="89">
        <v>1.0</v>
      </c>
      <c r="I4" s="85"/>
      <c r="J4" s="90">
        <v>46135.0</v>
      </c>
      <c r="K4" s="91"/>
    </row>
    <row r="5" ht="10.5" customHeight="1">
      <c r="A5" s="92"/>
      <c r="B5" s="93"/>
      <c r="C5" s="94"/>
      <c r="D5" s="94"/>
      <c r="E5" s="94"/>
      <c r="F5" s="95"/>
      <c r="G5" s="94"/>
      <c r="H5" s="96"/>
      <c r="I5" s="94"/>
      <c r="J5" s="97"/>
      <c r="K5" s="98"/>
    </row>
    <row r="6">
      <c r="A6" s="92"/>
      <c r="B6" s="99" t="str">
        <f>'R1M1'!C4</f>
        <v>Eastern Force</v>
      </c>
      <c r="C6" s="99"/>
      <c r="D6" s="99"/>
      <c r="E6" s="100"/>
      <c r="F6" s="100" t="s">
        <v>111</v>
      </c>
      <c r="G6" s="100"/>
      <c r="H6" s="101" t="str">
        <f>'R1M1'!N4</f>
        <v>Waikato Thoroughbreds</v>
      </c>
      <c r="I6" s="102"/>
      <c r="J6" s="103"/>
      <c r="K6" s="104"/>
    </row>
    <row r="7">
      <c r="A7" s="105"/>
      <c r="B7" s="106" t="s">
        <v>112</v>
      </c>
      <c r="C7" s="107"/>
      <c r="D7" s="108">
        <f>'R1M1'!J18</f>
        <v>0</v>
      </c>
      <c r="E7" s="107"/>
      <c r="F7" s="109"/>
      <c r="G7" s="107"/>
      <c r="H7" s="107" t="s">
        <v>112</v>
      </c>
      <c r="I7" s="107"/>
      <c r="J7" s="110">
        <f>'R1M1'!U18</f>
        <v>0</v>
      </c>
      <c r="K7" s="111"/>
    </row>
    <row r="8">
      <c r="A8" s="105"/>
      <c r="B8" s="106" t="s">
        <v>113</v>
      </c>
      <c r="C8" s="107"/>
      <c r="D8" s="108">
        <f>'R1M1'!J28</f>
        <v>0</v>
      </c>
      <c r="E8" s="107"/>
      <c r="F8" s="109"/>
      <c r="G8" s="107"/>
      <c r="H8" s="107" t="s">
        <v>113</v>
      </c>
      <c r="I8" s="107"/>
      <c r="J8" s="110">
        <f>'R1M1'!U28</f>
        <v>0</v>
      </c>
      <c r="K8" s="111"/>
    </row>
    <row r="9">
      <c r="A9" s="105"/>
      <c r="B9" s="106" t="s">
        <v>114</v>
      </c>
      <c r="C9" s="107"/>
      <c r="D9" s="112">
        <f>'R1M1'!J36</f>
        <v>0</v>
      </c>
      <c r="E9" s="107"/>
      <c r="F9" s="109"/>
      <c r="G9" s="107"/>
      <c r="H9" s="107" t="s">
        <v>114</v>
      </c>
      <c r="I9" s="107"/>
      <c r="J9" s="113">
        <f>'R1M1'!U36</f>
        <v>0</v>
      </c>
      <c r="K9" s="111"/>
    </row>
    <row r="10">
      <c r="A10" s="105"/>
      <c r="B10" s="106" t="s">
        <v>115</v>
      </c>
      <c r="C10" s="114"/>
      <c r="D10" s="115">
        <f>sum(D7:D9)</f>
        <v>0</v>
      </c>
      <c r="E10" s="107"/>
      <c r="F10" s="109"/>
      <c r="G10" s="107"/>
      <c r="H10" s="107" t="s">
        <v>115</v>
      </c>
      <c r="I10" s="114"/>
      <c r="J10" s="116">
        <f>sum(J7:J9)</f>
        <v>0</v>
      </c>
      <c r="K10" s="117"/>
    </row>
    <row r="11">
      <c r="A11" s="118"/>
      <c r="B11" s="106"/>
      <c r="C11" s="107"/>
      <c r="D11" s="107"/>
      <c r="E11" s="107"/>
      <c r="F11" s="109"/>
      <c r="G11" s="107"/>
      <c r="H11" s="107"/>
      <c r="I11" s="107"/>
      <c r="J11" s="119"/>
      <c r="K11" s="104"/>
    </row>
    <row r="12">
      <c r="A12" s="105"/>
      <c r="B12" s="106" t="s">
        <v>116</v>
      </c>
      <c r="C12" s="107"/>
      <c r="D12" s="120">
        <f>sum('R1M1'!X8:X11)</f>
        <v>0</v>
      </c>
      <c r="E12" s="107"/>
      <c r="F12" s="109"/>
      <c r="G12" s="107"/>
      <c r="H12" s="121" t="s">
        <v>116</v>
      </c>
      <c r="I12" s="121"/>
      <c r="J12" s="122">
        <f>sum('R1M1'!AC8:AC11)</f>
        <v>0</v>
      </c>
      <c r="K12" s="123"/>
    </row>
    <row r="13">
      <c r="A13" s="105"/>
      <c r="B13" s="106" t="s">
        <v>117</v>
      </c>
      <c r="C13" s="107"/>
      <c r="D13" s="124">
        <f>sum('R1M1'!X13:X15)</f>
        <v>0</v>
      </c>
      <c r="E13" s="107"/>
      <c r="F13" s="109"/>
      <c r="G13" s="107"/>
      <c r="H13" s="121" t="s">
        <v>117</v>
      </c>
      <c r="I13" s="121"/>
      <c r="J13" s="125">
        <f>sum('R1M1'!AC13:AC15)</f>
        <v>0</v>
      </c>
      <c r="K13" s="123"/>
    </row>
    <row r="14">
      <c r="A14" s="118"/>
      <c r="B14" s="106"/>
      <c r="C14" s="114"/>
      <c r="D14" s="126">
        <f>sum(D12:D13)</f>
        <v>0</v>
      </c>
      <c r="E14" s="107"/>
      <c r="F14" s="109"/>
      <c r="G14" s="107"/>
      <c r="H14" s="121"/>
      <c r="I14" s="127"/>
      <c r="J14" s="128">
        <f>sum(J12:J13)</f>
        <v>0</v>
      </c>
      <c r="K14" s="129"/>
    </row>
    <row r="15">
      <c r="A15" s="118"/>
      <c r="B15" s="106"/>
      <c r="C15" s="107"/>
      <c r="D15" s="107"/>
      <c r="E15" s="107"/>
      <c r="F15" s="109"/>
      <c r="G15" s="107"/>
      <c r="H15" s="121"/>
      <c r="I15" s="121"/>
      <c r="J15" s="130"/>
      <c r="K15" s="131"/>
    </row>
    <row r="16">
      <c r="A16" s="92"/>
      <c r="B16" s="132" t="str">
        <f>'R1M2'!C4</f>
        <v>Wellington Tigers</v>
      </c>
      <c r="C16" s="133"/>
      <c r="D16" s="133"/>
      <c r="E16" s="107"/>
      <c r="F16" s="134" t="s">
        <v>111</v>
      </c>
      <c r="G16" s="107"/>
      <c r="H16" s="135" t="str">
        <f>'R1M2'!N4</f>
        <v>Manawatu Marauders</v>
      </c>
      <c r="I16" s="136"/>
      <c r="J16" s="137"/>
      <c r="K16" s="131"/>
    </row>
    <row r="17">
      <c r="A17" s="105"/>
      <c r="B17" s="106" t="s">
        <v>112</v>
      </c>
      <c r="C17" s="107"/>
      <c r="D17" s="108">
        <f>'R1M2'!J18</f>
        <v>0</v>
      </c>
      <c r="E17" s="107"/>
      <c r="F17" s="109"/>
      <c r="G17" s="107"/>
      <c r="H17" s="121" t="s">
        <v>112</v>
      </c>
      <c r="I17" s="121"/>
      <c r="J17" s="110">
        <f>'R1M2'!U18</f>
        <v>0</v>
      </c>
      <c r="K17" s="111"/>
    </row>
    <row r="18">
      <c r="A18" s="105"/>
      <c r="B18" s="106" t="s">
        <v>113</v>
      </c>
      <c r="C18" s="107"/>
      <c r="D18" s="108">
        <f>'R1M2'!J28</f>
        <v>0</v>
      </c>
      <c r="E18" s="107"/>
      <c r="F18" s="109"/>
      <c r="G18" s="107"/>
      <c r="H18" s="121" t="s">
        <v>113</v>
      </c>
      <c r="I18" s="121"/>
      <c r="J18" s="110">
        <f>'R1M2'!U28</f>
        <v>0</v>
      </c>
      <c r="K18" s="111"/>
    </row>
    <row r="19">
      <c r="A19" s="105"/>
      <c r="B19" s="106" t="s">
        <v>114</v>
      </c>
      <c r="C19" s="107"/>
      <c r="D19" s="112">
        <f>'R1M2'!J36</f>
        <v>0</v>
      </c>
      <c r="E19" s="107"/>
      <c r="F19" s="109"/>
      <c r="G19" s="107"/>
      <c r="H19" s="121" t="s">
        <v>114</v>
      </c>
      <c r="I19" s="121"/>
      <c r="J19" s="113">
        <f>'R1M2'!U36</f>
        <v>0</v>
      </c>
      <c r="K19" s="111"/>
    </row>
    <row r="20">
      <c r="A20" s="105"/>
      <c r="B20" s="106" t="s">
        <v>115</v>
      </c>
      <c r="C20" s="114"/>
      <c r="D20" s="115">
        <f>sum(D17:D19)</f>
        <v>0</v>
      </c>
      <c r="E20" s="107"/>
      <c r="F20" s="109"/>
      <c r="G20" s="107"/>
      <c r="H20" s="121" t="s">
        <v>115</v>
      </c>
      <c r="I20" s="127"/>
      <c r="J20" s="116">
        <f>sum(J17:J19)</f>
        <v>0</v>
      </c>
      <c r="K20" s="117"/>
    </row>
    <row r="21">
      <c r="A21" s="118"/>
      <c r="B21" s="106"/>
      <c r="C21" s="107"/>
      <c r="D21" s="107"/>
      <c r="E21" s="107"/>
      <c r="F21" s="109"/>
      <c r="G21" s="107"/>
      <c r="H21" s="121"/>
      <c r="I21" s="121"/>
      <c r="J21" s="119"/>
      <c r="K21" s="131"/>
    </row>
    <row r="22">
      <c r="A22" s="105"/>
      <c r="B22" s="106" t="s">
        <v>116</v>
      </c>
      <c r="C22" s="107"/>
      <c r="D22" s="120">
        <f>sum('R1M2'!X8:X11)</f>
        <v>0</v>
      </c>
      <c r="E22" s="107"/>
      <c r="F22" s="109"/>
      <c r="G22" s="107"/>
      <c r="H22" s="121" t="s">
        <v>116</v>
      </c>
      <c r="I22" s="121"/>
      <c r="J22" s="122">
        <f>sum('R1M2'!AC8:AC11)</f>
        <v>0</v>
      </c>
      <c r="K22" s="123"/>
    </row>
    <row r="23">
      <c r="A23" s="105"/>
      <c r="B23" s="106" t="s">
        <v>117</v>
      </c>
      <c r="C23" s="107"/>
      <c r="D23" s="124">
        <f>sum('R1M2'!X13:X15)</f>
        <v>0</v>
      </c>
      <c r="E23" s="107"/>
      <c r="F23" s="109"/>
      <c r="G23" s="107"/>
      <c r="H23" s="107" t="s">
        <v>117</v>
      </c>
      <c r="I23" s="107"/>
      <c r="J23" s="125">
        <f>sum('R1M2'!AC13:AC15)</f>
        <v>0</v>
      </c>
      <c r="K23" s="123"/>
    </row>
    <row r="24">
      <c r="A24" s="118"/>
      <c r="B24" s="106"/>
      <c r="C24" s="114"/>
      <c r="D24" s="126">
        <f>sum(D22:D23)</f>
        <v>0</v>
      </c>
      <c r="E24" s="107"/>
      <c r="F24" s="109"/>
      <c r="G24" s="107"/>
      <c r="H24" s="107"/>
      <c r="I24" s="114"/>
      <c r="J24" s="128">
        <f>sum(J22:J23)</f>
        <v>0</v>
      </c>
      <c r="K24" s="129"/>
    </row>
    <row r="25">
      <c r="A25" s="118"/>
      <c r="B25" s="106"/>
      <c r="C25" s="107"/>
      <c r="D25" s="107"/>
      <c r="E25" s="107"/>
      <c r="F25" s="109"/>
      <c r="G25" s="107"/>
      <c r="H25" s="107"/>
      <c r="I25" s="107"/>
      <c r="J25" s="119"/>
      <c r="K25" s="104"/>
    </row>
    <row r="26">
      <c r="A26" s="92"/>
      <c r="B26" s="132" t="str">
        <f>'R1M3'!C4</f>
        <v>Canterbury Snipers</v>
      </c>
      <c r="C26" s="133"/>
      <c r="D26" s="133"/>
      <c r="E26" s="107"/>
      <c r="F26" s="134" t="s">
        <v>111</v>
      </c>
      <c r="G26" s="107"/>
      <c r="H26" s="138" t="str">
        <f>'R1M3'!N4</f>
        <v>Marlborough Suns</v>
      </c>
      <c r="I26" s="139"/>
      <c r="J26" s="140"/>
      <c r="K26" s="104"/>
    </row>
    <row r="27">
      <c r="A27" s="105"/>
      <c r="B27" s="106" t="s">
        <v>112</v>
      </c>
      <c r="C27" s="107"/>
      <c r="D27" s="108">
        <f>'R1M3'!J18</f>
        <v>0</v>
      </c>
      <c r="E27" s="107"/>
      <c r="F27" s="109"/>
      <c r="G27" s="107"/>
      <c r="H27" s="121" t="s">
        <v>112</v>
      </c>
      <c r="I27" s="121"/>
      <c r="J27" s="110">
        <f>'R1M3'!U18</f>
        <v>0</v>
      </c>
      <c r="K27" s="111"/>
    </row>
    <row r="28">
      <c r="A28" s="105"/>
      <c r="B28" s="106" t="s">
        <v>113</v>
      </c>
      <c r="C28" s="107"/>
      <c r="D28" s="108">
        <f>'R1M3'!J28</f>
        <v>0</v>
      </c>
      <c r="E28" s="107"/>
      <c r="F28" s="109"/>
      <c r="G28" s="107"/>
      <c r="H28" s="121" t="s">
        <v>113</v>
      </c>
      <c r="I28" s="121"/>
      <c r="J28" s="110">
        <f>'R1M3'!U28</f>
        <v>0</v>
      </c>
      <c r="K28" s="111"/>
    </row>
    <row r="29">
      <c r="A29" s="105"/>
      <c r="B29" s="106" t="s">
        <v>114</v>
      </c>
      <c r="C29" s="107"/>
      <c r="D29" s="112">
        <f>'R1M3'!J36</f>
        <v>0</v>
      </c>
      <c r="E29" s="107"/>
      <c r="F29" s="109"/>
      <c r="G29" s="107"/>
      <c r="H29" s="121" t="s">
        <v>114</v>
      </c>
      <c r="I29" s="121"/>
      <c r="J29" s="113">
        <f>'R1M3'!U36</f>
        <v>0</v>
      </c>
      <c r="K29" s="111"/>
    </row>
    <row r="30">
      <c r="A30" s="105"/>
      <c r="B30" s="106" t="s">
        <v>115</v>
      </c>
      <c r="C30" s="114"/>
      <c r="D30" s="115">
        <f>sum(D27:D29)</f>
        <v>0</v>
      </c>
      <c r="E30" s="107"/>
      <c r="F30" s="109"/>
      <c r="G30" s="107"/>
      <c r="H30" s="121" t="s">
        <v>115</v>
      </c>
      <c r="I30" s="127"/>
      <c r="J30" s="116">
        <f>sum(J27:J29)</f>
        <v>0</v>
      </c>
      <c r="K30" s="117"/>
    </row>
    <row r="31">
      <c r="A31" s="118"/>
      <c r="B31" s="106"/>
      <c r="C31" s="107"/>
      <c r="D31" s="107"/>
      <c r="E31" s="107"/>
      <c r="F31" s="109"/>
      <c r="G31" s="107"/>
      <c r="H31" s="121"/>
      <c r="I31" s="121"/>
      <c r="J31" s="119"/>
      <c r="K31" s="131"/>
    </row>
    <row r="32">
      <c r="A32" s="105"/>
      <c r="B32" s="106" t="s">
        <v>116</v>
      </c>
      <c r="C32" s="107"/>
      <c r="D32" s="120">
        <f>sum('R1M3'!X8:X11)</f>
        <v>0</v>
      </c>
      <c r="E32" s="107"/>
      <c r="F32" s="109"/>
      <c r="G32" s="107"/>
      <c r="H32" s="121" t="s">
        <v>116</v>
      </c>
      <c r="I32" s="121"/>
      <c r="J32" s="122">
        <f>sum('R1M3'!AC8:AC11)</f>
        <v>0</v>
      </c>
      <c r="K32" s="123"/>
    </row>
    <row r="33">
      <c r="A33" s="105"/>
      <c r="B33" s="106" t="s">
        <v>117</v>
      </c>
      <c r="C33" s="107"/>
      <c r="D33" s="124">
        <f>sum('R1M3'!X13:X15)</f>
        <v>0</v>
      </c>
      <c r="E33" s="107"/>
      <c r="F33" s="109"/>
      <c r="G33" s="107"/>
      <c r="H33" s="141" t="s">
        <v>117</v>
      </c>
      <c r="I33" s="141"/>
      <c r="J33" s="125">
        <f>sum('R1M3'!AC13:AC15)</f>
        <v>0</v>
      </c>
      <c r="K33" s="123"/>
    </row>
    <row r="34">
      <c r="A34" s="118"/>
      <c r="B34" s="106"/>
      <c r="C34" s="114"/>
      <c r="D34" s="126">
        <f>sum(D32:D33)</f>
        <v>0</v>
      </c>
      <c r="E34" s="107"/>
      <c r="F34" s="109"/>
      <c r="G34" s="107"/>
      <c r="H34" s="107"/>
      <c r="I34" s="114"/>
      <c r="J34" s="128">
        <f>sum(J32:J33)</f>
        <v>0</v>
      </c>
      <c r="K34" s="129"/>
    </row>
    <row r="35">
      <c r="A35" s="118"/>
      <c r="B35" s="106"/>
      <c r="C35" s="107"/>
      <c r="D35" s="107"/>
      <c r="E35" s="107"/>
      <c r="F35" s="109"/>
      <c r="G35" s="107"/>
      <c r="H35" s="107"/>
      <c r="I35" s="107"/>
      <c r="J35" s="119"/>
      <c r="K35" s="104"/>
    </row>
    <row r="36">
      <c r="A36" s="118"/>
      <c r="B36" s="106"/>
      <c r="C36" s="107"/>
      <c r="D36" s="107"/>
      <c r="E36" s="107"/>
      <c r="F36" s="109"/>
      <c r="G36" s="107"/>
      <c r="H36" s="107"/>
      <c r="I36" s="107"/>
      <c r="J36" s="119"/>
      <c r="K36" s="104"/>
    </row>
    <row r="37">
      <c r="A37" s="142"/>
      <c r="B37" s="143" t="s">
        <v>118</v>
      </c>
      <c r="C37" s="107"/>
      <c r="D37" s="107"/>
      <c r="E37" s="109" t="s">
        <v>33</v>
      </c>
      <c r="F37" s="109" t="s">
        <v>57</v>
      </c>
      <c r="G37" s="109" t="s">
        <v>71</v>
      </c>
      <c r="H37" s="144" t="s">
        <v>84</v>
      </c>
      <c r="I37" s="144" t="s">
        <v>95</v>
      </c>
      <c r="J37" s="145" t="s">
        <v>115</v>
      </c>
      <c r="K37" s="146"/>
    </row>
    <row r="38">
      <c r="A38" s="147"/>
      <c r="B38" s="148" t="s">
        <v>11</v>
      </c>
      <c r="C38" s="107"/>
      <c r="D38" s="107"/>
      <c r="E38" s="149">
        <f>'R1M2'!AC17</f>
        <v>0</v>
      </c>
      <c r="F38" s="149"/>
      <c r="G38" s="150"/>
      <c r="H38" s="150"/>
      <c r="I38" s="150"/>
      <c r="J38" s="151">
        <f t="shared" ref="J38:J43" si="1">sum(E38:I38)</f>
        <v>0</v>
      </c>
      <c r="K38" s="152"/>
    </row>
    <row r="39">
      <c r="A39" s="147"/>
      <c r="B39" s="148" t="s">
        <v>5</v>
      </c>
      <c r="C39" s="107"/>
      <c r="D39" s="107"/>
      <c r="E39" s="149">
        <f>'R1M1'!X17</f>
        <v>0</v>
      </c>
      <c r="F39" s="149"/>
      <c r="G39" s="150"/>
      <c r="H39" s="150"/>
      <c r="I39" s="150"/>
      <c r="J39" s="151">
        <f t="shared" si="1"/>
        <v>0</v>
      </c>
      <c r="K39" s="152"/>
    </row>
    <row r="40">
      <c r="A40" s="147"/>
      <c r="B40" s="148" t="s">
        <v>13</v>
      </c>
      <c r="C40" s="107"/>
      <c r="D40" s="107"/>
      <c r="E40" s="149">
        <f>'R1M3'!X17</f>
        <v>0</v>
      </c>
      <c r="F40" s="149"/>
      <c r="G40" s="150"/>
      <c r="H40" s="150"/>
      <c r="I40" s="150"/>
      <c r="J40" s="151">
        <f t="shared" si="1"/>
        <v>0</v>
      </c>
      <c r="K40" s="152"/>
    </row>
    <row r="41">
      <c r="A41" s="153"/>
      <c r="B41" s="154" t="s">
        <v>9</v>
      </c>
      <c r="C41" s="107"/>
      <c r="D41" s="107"/>
      <c r="E41" s="149">
        <f>'R1M2'!X17</f>
        <v>0</v>
      </c>
      <c r="F41" s="149"/>
      <c r="G41" s="150"/>
      <c r="H41" s="150"/>
      <c r="I41" s="150"/>
      <c r="J41" s="151">
        <f t="shared" si="1"/>
        <v>0</v>
      </c>
      <c r="K41" s="152"/>
    </row>
    <row r="42">
      <c r="A42" s="147"/>
      <c r="B42" s="148" t="s">
        <v>7</v>
      </c>
      <c r="C42" s="107"/>
      <c r="D42" s="107"/>
      <c r="E42" s="149">
        <f>'R1M1'!AC17</f>
        <v>0</v>
      </c>
      <c r="F42" s="149"/>
      <c r="G42" s="150"/>
      <c r="H42" s="150"/>
      <c r="I42" s="150"/>
      <c r="J42" s="151">
        <f t="shared" si="1"/>
        <v>0</v>
      </c>
      <c r="K42" s="152"/>
    </row>
    <row r="43">
      <c r="A43" s="147"/>
      <c r="B43" s="154" t="s">
        <v>15</v>
      </c>
      <c r="C43" s="107"/>
      <c r="D43" s="107"/>
      <c r="E43" s="149">
        <f>'R1M3'!AC17</f>
        <v>0</v>
      </c>
      <c r="F43" s="149"/>
      <c r="G43" s="150"/>
      <c r="H43" s="150"/>
      <c r="I43" s="155"/>
      <c r="J43" s="151">
        <f t="shared" si="1"/>
        <v>0</v>
      </c>
      <c r="K43" s="152"/>
    </row>
    <row r="44">
      <c r="A44" s="118"/>
      <c r="B44" s="106"/>
      <c r="C44" s="107"/>
      <c r="D44" s="107"/>
      <c r="E44" s="107"/>
      <c r="F44" s="109"/>
      <c r="G44" s="107"/>
      <c r="H44" s="107"/>
      <c r="I44" s="107"/>
      <c r="J44" s="119"/>
      <c r="K44" s="104"/>
    </row>
    <row r="45">
      <c r="A45" s="147"/>
      <c r="B45" s="148" t="s">
        <v>119</v>
      </c>
      <c r="C45" s="156" t="s">
        <v>120</v>
      </c>
      <c r="D45" s="107"/>
      <c r="E45" s="150"/>
      <c r="F45" s="109"/>
      <c r="G45" s="107"/>
      <c r="H45" s="157" t="s">
        <v>121</v>
      </c>
      <c r="I45" s="156" t="s">
        <v>122</v>
      </c>
      <c r="J45" s="119"/>
      <c r="K45" s="104"/>
    </row>
    <row r="46">
      <c r="A46" s="158"/>
      <c r="B46" s="159"/>
      <c r="C46" s="156"/>
      <c r="D46" s="160"/>
      <c r="E46" s="150"/>
      <c r="F46" s="144"/>
      <c r="G46" s="121"/>
      <c r="H46" s="161"/>
      <c r="I46" s="162"/>
      <c r="J46" s="163"/>
      <c r="K46" s="164"/>
    </row>
    <row r="47">
      <c r="A47" s="158"/>
      <c r="B47" s="159"/>
      <c r="C47" s="156"/>
      <c r="D47" s="165"/>
      <c r="E47" s="150"/>
      <c r="F47" s="144"/>
      <c r="G47" s="121"/>
      <c r="H47" s="161"/>
      <c r="I47" s="162"/>
      <c r="J47" s="163"/>
      <c r="K47" s="164"/>
    </row>
    <row r="48">
      <c r="A48" s="158"/>
      <c r="B48" s="159"/>
      <c r="C48" s="156"/>
      <c r="D48" s="160"/>
      <c r="E48" s="150"/>
      <c r="F48" s="144"/>
      <c r="G48" s="121"/>
      <c r="H48" s="161"/>
      <c r="I48" s="162"/>
      <c r="J48" s="163"/>
      <c r="K48" s="164"/>
    </row>
    <row r="49">
      <c r="A49" s="158"/>
      <c r="B49" s="159"/>
      <c r="C49" s="156"/>
      <c r="D49" s="165"/>
      <c r="E49" s="150"/>
      <c r="F49" s="144"/>
      <c r="G49" s="121"/>
      <c r="H49" s="161"/>
      <c r="I49" s="162"/>
      <c r="J49" s="163"/>
      <c r="K49" s="164"/>
    </row>
    <row r="50">
      <c r="A50" s="158"/>
      <c r="B50" s="159"/>
      <c r="C50" s="156"/>
      <c r="D50" s="160"/>
      <c r="E50" s="150"/>
      <c r="F50" s="144"/>
      <c r="G50" s="121"/>
      <c r="H50" s="161"/>
      <c r="I50" s="162"/>
      <c r="J50" s="163"/>
      <c r="K50" s="164"/>
    </row>
    <row r="51">
      <c r="A51" s="158"/>
      <c r="B51" s="159"/>
      <c r="C51" s="156"/>
      <c r="D51" s="165"/>
      <c r="E51" s="150"/>
      <c r="F51" s="144"/>
      <c r="G51" s="121"/>
      <c r="H51" s="161"/>
      <c r="I51" s="162"/>
      <c r="J51" s="163"/>
      <c r="K51" s="164"/>
    </row>
    <row r="52">
      <c r="A52" s="158"/>
      <c r="B52" s="159"/>
      <c r="C52" s="156"/>
      <c r="D52" s="165"/>
      <c r="E52" s="150"/>
      <c r="F52" s="109"/>
      <c r="G52" s="107"/>
      <c r="H52" s="165"/>
      <c r="I52" s="107"/>
      <c r="J52" s="119"/>
      <c r="K52" s="104"/>
    </row>
    <row r="53">
      <c r="A53" s="166"/>
      <c r="B53" s="167"/>
      <c r="C53" s="168"/>
      <c r="D53" s="169"/>
      <c r="E53" s="170"/>
      <c r="F53" s="171"/>
      <c r="G53" s="170"/>
      <c r="H53" s="170"/>
      <c r="I53" s="170"/>
      <c r="J53" s="172"/>
      <c r="K53" s="173"/>
    </row>
    <row r="54">
      <c r="A54" s="166"/>
      <c r="B54" s="167"/>
      <c r="C54" s="174"/>
      <c r="D54" s="169"/>
      <c r="E54" s="170"/>
      <c r="F54" s="171"/>
      <c r="G54" s="170"/>
      <c r="H54" s="170"/>
      <c r="I54" s="170"/>
      <c r="J54" s="172"/>
      <c r="K54" s="173"/>
    </row>
    <row r="55">
      <c r="A55" s="166"/>
      <c r="B55" s="167"/>
      <c r="C55" s="174"/>
      <c r="D55" s="169"/>
      <c r="E55" s="170"/>
      <c r="F55" s="171"/>
      <c r="G55" s="170"/>
      <c r="H55" s="170"/>
      <c r="I55" s="170"/>
      <c r="J55" s="172"/>
      <c r="K55" s="173"/>
    </row>
    <row r="56">
      <c r="A56" s="175"/>
      <c r="B56" s="176"/>
      <c r="C56" s="177"/>
      <c r="D56" s="177"/>
      <c r="E56" s="177"/>
      <c r="F56" s="177"/>
      <c r="G56" s="177"/>
      <c r="H56" s="177"/>
      <c r="I56" s="177"/>
      <c r="J56" s="178"/>
      <c r="K56" s="179"/>
    </row>
    <row r="57">
      <c r="A57" s="175"/>
      <c r="B57" s="180"/>
      <c r="J57" s="181"/>
      <c r="K57" s="179"/>
    </row>
    <row r="58">
      <c r="A58" s="175"/>
      <c r="B58" s="180"/>
      <c r="J58" s="181"/>
      <c r="K58" s="179"/>
    </row>
    <row r="59">
      <c r="A59" s="175"/>
      <c r="B59" s="180"/>
      <c r="J59" s="181"/>
      <c r="K59" s="179"/>
    </row>
    <row r="60">
      <c r="A60" s="175"/>
      <c r="B60" s="180"/>
      <c r="J60" s="181"/>
      <c r="K60" s="179"/>
    </row>
    <row r="61">
      <c r="A61" s="175"/>
      <c r="B61" s="180"/>
      <c r="J61" s="181"/>
      <c r="K61" s="179"/>
    </row>
    <row r="62">
      <c r="A62" s="175"/>
      <c r="B62" s="180"/>
      <c r="J62" s="181"/>
      <c r="K62" s="179"/>
    </row>
    <row r="63">
      <c r="A63" s="175"/>
      <c r="B63" s="180"/>
      <c r="J63" s="181"/>
      <c r="K63" s="179"/>
    </row>
    <row r="64">
      <c r="A64" s="175"/>
      <c r="B64" s="180"/>
      <c r="J64" s="181"/>
      <c r="K64" s="179"/>
    </row>
    <row r="65">
      <c r="A65" s="175"/>
      <c r="B65" s="180"/>
      <c r="J65" s="181"/>
      <c r="K65" s="179"/>
    </row>
    <row r="66">
      <c r="A66" s="175"/>
      <c r="B66" s="182"/>
      <c r="C66" s="183"/>
      <c r="D66" s="183"/>
      <c r="E66" s="183"/>
      <c r="F66" s="183"/>
      <c r="G66" s="183"/>
      <c r="H66" s="183"/>
      <c r="I66" s="183"/>
      <c r="J66" s="184"/>
      <c r="K66" s="179"/>
    </row>
    <row r="67">
      <c r="A67" s="185"/>
      <c r="B67" s="186" t="s">
        <v>123</v>
      </c>
      <c r="C67" s="186"/>
      <c r="D67" s="186"/>
      <c r="E67" s="186"/>
      <c r="F67" s="187"/>
      <c r="G67" s="186"/>
      <c r="H67" s="186"/>
      <c r="I67" s="186"/>
      <c r="J67" s="186"/>
      <c r="K67" s="188"/>
    </row>
    <row r="68">
      <c r="A68" s="189"/>
      <c r="B68" s="190" t="s">
        <v>124</v>
      </c>
      <c r="C68" s="190"/>
      <c r="D68" s="190"/>
      <c r="E68" s="190"/>
      <c r="F68" s="191"/>
      <c r="G68" s="190"/>
      <c r="H68" s="190"/>
      <c r="I68" s="190"/>
      <c r="J68" s="192"/>
      <c r="K68" s="193"/>
    </row>
  </sheetData>
  <mergeCells count="4">
    <mergeCell ref="B1:J1"/>
    <mergeCell ref="C2:J2"/>
    <mergeCell ref="C3:J3"/>
    <mergeCell ref="B56:J66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990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75"/>
    <col customWidth="1" min="9" max="9" width="13.75"/>
    <col customWidth="1" min="10" max="10" width="11.38"/>
    <col customWidth="1" min="11" max="11" width="1.38"/>
    <col customWidth="1" min="12" max="13" width="8.38"/>
    <col customWidth="1" min="14" max="14" width="4.75"/>
    <col customWidth="1" min="15" max="15" width="23.25"/>
    <col customWidth="1" min="16" max="16" width="5.75"/>
    <col customWidth="1" min="17" max="17" width="6.75"/>
    <col customWidth="1" min="18" max="18" width="10.38"/>
    <col customWidth="1" min="19" max="19" width="12.63"/>
    <col customWidth="1" min="20" max="20" width="13.13"/>
    <col customWidth="1" min="21" max="21" width="10.88"/>
    <col customWidth="1" min="22" max="22" width="1.63"/>
    <col customWidth="1" min="23" max="23" width="5.63"/>
    <col customWidth="1" min="24" max="24" width="11.88"/>
    <col customWidth="1" min="25" max="25" width="15.13"/>
    <col customWidth="1" min="26" max="26" width="20.13"/>
    <col customWidth="1" min="27" max="27" width="13.63"/>
    <col customWidth="1" min="28" max="28" width="7.88"/>
    <col customWidth="1" min="29" max="29" width="10.5"/>
    <col customWidth="1" min="30" max="30" width="6.13"/>
  </cols>
  <sheetData>
    <row r="1">
      <c r="A1" s="194"/>
      <c r="B1" s="195"/>
      <c r="C1" s="196" t="s">
        <v>107</v>
      </c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/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197"/>
      <c r="AD1" s="198"/>
    </row>
    <row r="2">
      <c r="A2" s="199" t="s">
        <v>125</v>
      </c>
      <c r="B2" s="200"/>
      <c r="C2" s="201" t="s">
        <v>126</v>
      </c>
      <c r="AD2" s="202"/>
    </row>
    <row r="3">
      <c r="A3" s="203"/>
      <c r="B3" s="200"/>
      <c r="C3" s="204" t="s">
        <v>109</v>
      </c>
      <c r="D3" s="205"/>
      <c r="E3" s="205"/>
      <c r="F3" s="205"/>
      <c r="G3" s="205"/>
      <c r="H3" s="205"/>
      <c r="I3" s="205"/>
      <c r="J3" s="205"/>
      <c r="K3" s="205"/>
      <c r="L3" s="205"/>
      <c r="M3" s="205"/>
      <c r="N3" s="205"/>
      <c r="O3" s="205"/>
      <c r="P3" s="205"/>
      <c r="Q3" s="205"/>
      <c r="R3" s="205"/>
      <c r="S3" s="205"/>
      <c r="T3" s="205"/>
      <c r="U3" s="205"/>
      <c r="V3" s="205"/>
      <c r="W3" s="205"/>
      <c r="X3" s="205"/>
      <c r="Y3" s="205"/>
      <c r="Z3" s="205"/>
      <c r="AA3" s="205"/>
      <c r="AB3" s="205"/>
      <c r="AC3" s="205"/>
      <c r="AD3" s="206"/>
    </row>
    <row r="4">
      <c r="A4" s="207"/>
      <c r="C4" s="208" t="s">
        <v>5</v>
      </c>
      <c r="D4" s="209"/>
      <c r="E4" s="209"/>
      <c r="F4" s="209"/>
      <c r="G4" s="209"/>
      <c r="H4" s="209"/>
      <c r="I4" s="209"/>
      <c r="J4" s="209"/>
      <c r="K4" s="210"/>
      <c r="L4" s="211"/>
      <c r="M4" s="211"/>
      <c r="N4" s="212" t="s">
        <v>7</v>
      </c>
      <c r="O4" s="209"/>
      <c r="P4" s="209"/>
      <c r="Q4" s="209"/>
      <c r="R4" s="209"/>
      <c r="S4" s="209"/>
      <c r="T4" s="209"/>
      <c r="U4" s="213"/>
      <c r="V4" s="214"/>
      <c r="W4" s="215" t="str">
        <f>C4</f>
        <v>Eastern Force</v>
      </c>
      <c r="X4" s="209"/>
      <c r="Y4" s="213"/>
      <c r="Z4" s="216"/>
      <c r="AA4" s="217" t="str">
        <f>N4</f>
        <v>Waikato Thoroughbreds</v>
      </c>
      <c r="AB4" s="209"/>
      <c r="AC4" s="209"/>
      <c r="AD4" s="218"/>
    </row>
    <row r="5">
      <c r="A5" s="219"/>
      <c r="B5" s="220"/>
      <c r="C5" s="221"/>
      <c r="D5" s="222"/>
      <c r="E5" s="223"/>
      <c r="F5" s="222"/>
      <c r="G5" s="223"/>
      <c r="H5" s="223"/>
      <c r="I5" s="224"/>
      <c r="K5" s="225"/>
      <c r="L5" s="220"/>
      <c r="M5" s="220"/>
      <c r="N5" s="226"/>
      <c r="O5" s="226"/>
      <c r="P5" s="227"/>
      <c r="Q5" s="226"/>
      <c r="R5" s="228"/>
      <c r="S5" s="228"/>
      <c r="T5" s="229"/>
      <c r="U5" s="229"/>
      <c r="V5" s="214"/>
      <c r="W5" s="230"/>
      <c r="X5" s="231"/>
      <c r="Y5" s="107"/>
      <c r="AB5" s="232"/>
      <c r="AC5" s="232"/>
      <c r="AD5" s="233"/>
    </row>
    <row r="6">
      <c r="A6" s="234"/>
      <c r="B6" s="235"/>
      <c r="C6" s="236" t="s">
        <v>127</v>
      </c>
      <c r="D6" s="107"/>
      <c r="E6" s="109"/>
      <c r="F6" s="107"/>
      <c r="G6" s="109"/>
      <c r="H6" s="109"/>
      <c r="I6" s="237"/>
      <c r="K6" s="238"/>
      <c r="L6" s="235"/>
      <c r="M6" s="235"/>
      <c r="N6" s="239" t="s">
        <v>127</v>
      </c>
      <c r="O6" s="107"/>
      <c r="P6" s="109"/>
      <c r="Q6" s="107"/>
      <c r="R6" s="109"/>
      <c r="S6" s="109"/>
      <c r="T6" s="237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243" t="s">
        <v>128</v>
      </c>
      <c r="B7" s="244" t="s">
        <v>129</v>
      </c>
      <c r="C7" s="245"/>
      <c r="D7" s="246" t="s">
        <v>130</v>
      </c>
      <c r="E7" s="244" t="s">
        <v>131</v>
      </c>
      <c r="F7" s="244" t="s">
        <v>114</v>
      </c>
      <c r="G7" s="247" t="s">
        <v>132</v>
      </c>
      <c r="H7" s="247" t="s">
        <v>133</v>
      </c>
      <c r="I7" s="247" t="s">
        <v>134</v>
      </c>
      <c r="J7" s="244" t="s">
        <v>135</v>
      </c>
      <c r="K7" s="248"/>
      <c r="L7" s="249" t="s">
        <v>128</v>
      </c>
      <c r="M7" s="244" t="s">
        <v>129</v>
      </c>
      <c r="N7" s="250"/>
      <c r="O7" s="246" t="s">
        <v>130</v>
      </c>
      <c r="P7" s="244" t="s">
        <v>131</v>
      </c>
      <c r="Q7" s="244" t="s">
        <v>114</v>
      </c>
      <c r="R7" s="247" t="s">
        <v>132</v>
      </c>
      <c r="S7" s="247" t="s">
        <v>133</v>
      </c>
      <c r="T7" s="247" t="s">
        <v>134</v>
      </c>
      <c r="U7" s="249" t="s">
        <v>135</v>
      </c>
      <c r="V7" s="251"/>
      <c r="W7" s="252"/>
      <c r="AD7" s="253"/>
    </row>
    <row r="8">
      <c r="A8" s="254"/>
      <c r="B8" s="255" t="str">
        <f>VLOOKUP(A8,tsnz!A:F,6,FALSE)</f>
        <v>#N/A</v>
      </c>
      <c r="C8" s="256">
        <v>1.0</v>
      </c>
      <c r="D8" s="257" t="str">
        <f>VLOOKUP(A8,tsnz!A:B,2,FALSE)</f>
        <v>#N/A</v>
      </c>
      <c r="E8" s="258" t="str">
        <f>VLOOKUP(A8,tsnz!A:G,7,FALSE)</f>
        <v>#N/A</v>
      </c>
      <c r="F8" s="259" t="b">
        <v>0</v>
      </c>
      <c r="G8" s="260"/>
      <c r="H8" s="260"/>
      <c r="I8" s="260"/>
      <c r="J8" s="261">
        <f t="shared" ref="J8:J17" si="1">sum(G8:I8)</f>
        <v>0</v>
      </c>
      <c r="K8" s="262"/>
      <c r="L8" s="263"/>
      <c r="M8" s="258" t="str">
        <f>VLOOKUP(L8,tsnz!A:F,6,FALSE)</f>
        <v>#N/A</v>
      </c>
      <c r="N8" s="256">
        <v>1.0</v>
      </c>
      <c r="O8" s="257" t="str">
        <f>VLOOKUP(L8,tsnz!A:B,2,FALSE)</f>
        <v>#N/A</v>
      </c>
      <c r="P8" s="258" t="str">
        <f>VLOOKUP(L8,tsnz!A:G,7,FALSE)</f>
        <v>#N/A</v>
      </c>
      <c r="Q8" s="259" t="b">
        <v>0</v>
      </c>
      <c r="R8" s="264"/>
      <c r="S8" s="264"/>
      <c r="T8" s="264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271"/>
      <c r="B9" s="272" t="str">
        <f>VLOOKUP(A9,tsnz!A:F,6,FALSE)</f>
        <v>#N/A</v>
      </c>
      <c r="C9" s="256">
        <v>2.0</v>
      </c>
      <c r="D9" s="257" t="str">
        <f>VLOOKUP(A9,tsnz!A:B,2,FALSE)</f>
        <v>#N/A</v>
      </c>
      <c r="E9" s="258" t="str">
        <f>VLOOKUP(A9,tsnz!A:G,7,FALSE)</f>
        <v>#N/A</v>
      </c>
      <c r="F9" s="259" t="b">
        <v>0</v>
      </c>
      <c r="G9" s="260"/>
      <c r="H9" s="260"/>
      <c r="I9" s="260"/>
      <c r="J9" s="261">
        <f t="shared" si="1"/>
        <v>0</v>
      </c>
      <c r="K9" s="262"/>
      <c r="L9" s="263"/>
      <c r="M9" s="258" t="str">
        <f>VLOOKUP(L9,tsnz!A:F,6,FALSE)</f>
        <v>#N/A</v>
      </c>
      <c r="N9" s="256">
        <v>2.0</v>
      </c>
      <c r="O9" s="257" t="str">
        <f>VLOOKUP(L9,tsnz!A:B,2,FALSE)</f>
        <v>#N/A</v>
      </c>
      <c r="P9" s="258" t="str">
        <f>VLOOKUP(L9,tsnz!A:G,7,FALSE)</f>
        <v>#N/A</v>
      </c>
      <c r="Q9" s="259" t="b">
        <v>0</v>
      </c>
      <c r="R9" s="273"/>
      <c r="S9" s="273"/>
      <c r="T9" s="273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275"/>
      <c r="B10" s="255" t="str">
        <f>VLOOKUP(A10,tsnz!A:F,6,FALSE)</f>
        <v>#N/A</v>
      </c>
      <c r="C10" s="256">
        <v>3.0</v>
      </c>
      <c r="D10" s="257" t="str">
        <f>VLOOKUP(A10,tsnz!A:B,2,FALSE)</f>
        <v>#N/A</v>
      </c>
      <c r="E10" s="258" t="str">
        <f>VLOOKUP(A10,tsnz!A:G,7,FALSE)</f>
        <v>#N/A</v>
      </c>
      <c r="F10" s="259" t="b">
        <v>0</v>
      </c>
      <c r="G10" s="260"/>
      <c r="H10" s="260"/>
      <c r="I10" s="260"/>
      <c r="J10" s="261">
        <f t="shared" si="1"/>
        <v>0</v>
      </c>
      <c r="K10" s="262"/>
      <c r="L10" s="276"/>
      <c r="M10" s="258" t="str">
        <f>VLOOKUP(L10,tsnz!A:F,6,FALSE)</f>
        <v>#N/A</v>
      </c>
      <c r="N10" s="256">
        <v>3.0</v>
      </c>
      <c r="O10" s="257" t="str">
        <f>VLOOKUP(L10,tsnz!A:B,2,FALSE)</f>
        <v>#N/A</v>
      </c>
      <c r="P10" s="258" t="str">
        <f>VLOOKUP(L10,tsnz!A:G,7,FALSE)</f>
        <v>#N/A</v>
      </c>
      <c r="Q10" s="259" t="b">
        <v>0</v>
      </c>
      <c r="R10" s="273"/>
      <c r="S10" s="273"/>
      <c r="T10" s="273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277"/>
      <c r="B11" s="255" t="str">
        <f>VLOOKUP(A11,tsnz!A:F,6,FALSE)</f>
        <v>#N/A</v>
      </c>
      <c r="C11" s="256">
        <v>4.0</v>
      </c>
      <c r="D11" s="257" t="str">
        <f>VLOOKUP(A11,tsnz!A:B,2,FALSE)</f>
        <v>#N/A</v>
      </c>
      <c r="E11" s="258" t="str">
        <f>VLOOKUP(A11,tsnz!A:G,7,FALSE)</f>
        <v>#N/A</v>
      </c>
      <c r="F11" s="259" t="b">
        <v>0</v>
      </c>
      <c r="G11" s="260"/>
      <c r="H11" s="260"/>
      <c r="I11" s="260"/>
      <c r="J11" s="261">
        <f t="shared" si="1"/>
        <v>0</v>
      </c>
      <c r="K11" s="262"/>
      <c r="L11" s="278"/>
      <c r="M11" s="258" t="str">
        <f>VLOOKUP(L11,tsnz!A:F,6,FALSE)</f>
        <v>#N/A</v>
      </c>
      <c r="N11" s="256">
        <v>4.0</v>
      </c>
      <c r="O11" s="257" t="str">
        <f>VLOOKUP(L11,tsnz!A:B,2,FALSE)</f>
        <v>#N/A</v>
      </c>
      <c r="P11" s="258" t="str">
        <f>VLOOKUP(L11,tsnz!A:G,7,FALSE)</f>
        <v>#N/A</v>
      </c>
      <c r="Q11" s="259" t="b">
        <v>0</v>
      </c>
      <c r="R11" s="279"/>
      <c r="S11" s="279"/>
      <c r="T11" s="273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283"/>
      <c r="B12" s="255" t="str">
        <f>VLOOKUP(A12,tsnz!A:F,6,FALSE)</f>
        <v>#N/A</v>
      </c>
      <c r="C12" s="256">
        <v>5.0</v>
      </c>
      <c r="D12" s="257" t="str">
        <f>VLOOKUP(A12,tsnz!A:B,2,FALSE)</f>
        <v>#N/A</v>
      </c>
      <c r="E12" s="258" t="str">
        <f>VLOOKUP(A12,tsnz!A:G,7,FALSE)</f>
        <v>#N/A</v>
      </c>
      <c r="F12" s="259" t="b">
        <v>0</v>
      </c>
      <c r="G12" s="260"/>
      <c r="H12" s="260"/>
      <c r="I12" s="260"/>
      <c r="J12" s="261">
        <f t="shared" si="1"/>
        <v>0</v>
      </c>
      <c r="K12" s="262"/>
      <c r="L12" s="284"/>
      <c r="M12" s="258" t="str">
        <f>VLOOKUP(L12,tsnz!A:F,6,FALSE)</f>
        <v>#N/A</v>
      </c>
      <c r="N12" s="256">
        <v>5.0</v>
      </c>
      <c r="O12" s="257" t="str">
        <f>VLOOKUP(L12,tsnz!A:B,2,FALSE)</f>
        <v>#N/A</v>
      </c>
      <c r="P12" s="258" t="str">
        <f>VLOOKUP(L12,tsnz!A:G,7,FALSE)</f>
        <v>#N/A</v>
      </c>
      <c r="Q12" s="259" t="b">
        <v>0</v>
      </c>
      <c r="R12" s="273"/>
      <c r="S12" s="273"/>
      <c r="T12" s="273"/>
      <c r="U12" s="265">
        <f t="shared" si="2"/>
        <v>0</v>
      </c>
      <c r="V12" s="266"/>
      <c r="W12" s="252"/>
      <c r="X12" s="285"/>
      <c r="Y12" s="286" t="s">
        <v>140</v>
      </c>
      <c r="AC12" s="149"/>
      <c r="AD12" s="270"/>
    </row>
    <row r="13">
      <c r="A13" s="287"/>
      <c r="B13" s="255" t="str">
        <f>VLOOKUP(A13,tsnz!A:F,6,FALSE)</f>
        <v>#N/A</v>
      </c>
      <c r="C13" s="256">
        <v>6.0</v>
      </c>
      <c r="D13" s="257" t="str">
        <f>VLOOKUP(A13,tsnz!A:B,2,FALSE)</f>
        <v>#N/A</v>
      </c>
      <c r="E13" s="258" t="str">
        <f>VLOOKUP(A13,tsnz!A:G,7,FALSE)</f>
        <v>#N/A</v>
      </c>
      <c r="F13" s="259" t="b">
        <v>0</v>
      </c>
      <c r="G13" s="260"/>
      <c r="H13" s="260"/>
      <c r="I13" s="260"/>
      <c r="J13" s="261">
        <f t="shared" si="1"/>
        <v>0</v>
      </c>
      <c r="K13" s="262"/>
      <c r="L13" s="288"/>
      <c r="M13" s="258" t="str">
        <f>VLOOKUP(L13,tsnz!A:F,6,FALSE)</f>
        <v>#N/A</v>
      </c>
      <c r="N13" s="256">
        <v>6.0</v>
      </c>
      <c r="O13" s="257" t="str">
        <f>VLOOKUP(L13,tsnz!A:B,2,FALSE)</f>
        <v>#N/A</v>
      </c>
      <c r="P13" s="258" t="str">
        <f>VLOOKUP(L13,tsnz!A:G,7,FALSE)</f>
        <v>#N/A</v>
      </c>
      <c r="Q13" s="259" t="b">
        <v>0</v>
      </c>
      <c r="R13" s="273"/>
      <c r="S13" s="273"/>
      <c r="T13" s="273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277"/>
      <c r="B14" s="255" t="str">
        <f>VLOOKUP(A14,tsnz!A:F,6,FALSE)</f>
        <v>#N/A</v>
      </c>
      <c r="C14" s="256">
        <v>7.0</v>
      </c>
      <c r="D14" s="257" t="str">
        <f>VLOOKUP(A14,tsnz!A:B,2,FALSE)</f>
        <v>#N/A</v>
      </c>
      <c r="E14" s="258" t="str">
        <f>VLOOKUP(A14,tsnz!A:G,7,FALSE)</f>
        <v>#N/A</v>
      </c>
      <c r="F14" s="259" t="b">
        <v>0</v>
      </c>
      <c r="G14" s="260"/>
      <c r="H14" s="260"/>
      <c r="I14" s="260"/>
      <c r="J14" s="261">
        <f t="shared" si="1"/>
        <v>0</v>
      </c>
      <c r="K14" s="262"/>
      <c r="L14" s="278"/>
      <c r="M14" s="258" t="str">
        <f>VLOOKUP(L14,tsnz!A:F,6,FALSE)</f>
        <v>#N/A</v>
      </c>
      <c r="N14" s="256">
        <v>7.0</v>
      </c>
      <c r="O14" s="257" t="str">
        <f>VLOOKUP(L14,tsnz!A:B,2,FALSE)</f>
        <v>#N/A</v>
      </c>
      <c r="P14" s="258" t="str">
        <f>VLOOKUP(L14,tsnz!A:G,7,FALSE)</f>
        <v>#N/A</v>
      </c>
      <c r="Q14" s="259" t="b">
        <v>0</v>
      </c>
      <c r="R14" s="273"/>
      <c r="S14" s="291"/>
      <c r="T14" s="273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294"/>
      <c r="B15" s="255" t="str">
        <f>VLOOKUP(A15,tsnz!A:F,6,FALSE)</f>
        <v>#N/A</v>
      </c>
      <c r="C15" s="256">
        <v>8.0</v>
      </c>
      <c r="D15" s="257" t="str">
        <f>VLOOKUP(A15,tsnz!A:B,2,FALSE)</f>
        <v>#N/A</v>
      </c>
      <c r="E15" s="258" t="str">
        <f>VLOOKUP(A15,tsnz!A:G,7,FALSE)</f>
        <v>#N/A</v>
      </c>
      <c r="F15" s="259" t="b">
        <v>0</v>
      </c>
      <c r="G15" s="260"/>
      <c r="H15" s="260"/>
      <c r="I15" s="260"/>
      <c r="J15" s="261">
        <f t="shared" si="1"/>
        <v>0</v>
      </c>
      <c r="K15" s="262"/>
      <c r="L15" s="278"/>
      <c r="M15" s="258" t="str">
        <f>VLOOKUP(L15,tsnz!A:F,6,FALSE)</f>
        <v>#N/A</v>
      </c>
      <c r="N15" s="256">
        <v>8.0</v>
      </c>
      <c r="O15" s="257" t="str">
        <f>VLOOKUP(L15,tsnz!A:B,2,FALSE)</f>
        <v>#N/A</v>
      </c>
      <c r="P15" s="258" t="str">
        <f>VLOOKUP(L15,tsnz!A:G,7,FALSE)</f>
        <v>#N/A</v>
      </c>
      <c r="Q15" s="259" t="b">
        <v>0</v>
      </c>
      <c r="R15" s="273"/>
      <c r="S15" s="291"/>
      <c r="T15" s="291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287"/>
      <c r="B16" s="255" t="str">
        <f>VLOOKUP(A16,tsnz!A:F,6,FALSE)</f>
        <v>#N/A</v>
      </c>
      <c r="C16" s="256">
        <v>9.0</v>
      </c>
      <c r="D16" s="257" t="str">
        <f>VLOOKUP(A16,tsnz!A:B,2,FALSE)</f>
        <v>#N/A</v>
      </c>
      <c r="E16" s="258" t="str">
        <f>VLOOKUP(A16,tsnz!A:G,7,FALSE)</f>
        <v>#N/A</v>
      </c>
      <c r="F16" s="259" t="b">
        <v>0</v>
      </c>
      <c r="G16" s="260"/>
      <c r="H16" s="260"/>
      <c r="I16" s="260"/>
      <c r="J16" s="261">
        <f t="shared" si="1"/>
        <v>0</v>
      </c>
      <c r="K16" s="262"/>
      <c r="L16" s="278"/>
      <c r="M16" s="258" t="str">
        <f>VLOOKUP(L16,tsnz!A:F,6,FALSE)</f>
        <v>#N/A</v>
      </c>
      <c r="N16" s="256">
        <v>9.0</v>
      </c>
      <c r="O16" s="257" t="str">
        <f>VLOOKUP(L16,tsnz!A:B,2,FALSE)</f>
        <v>#N/A</v>
      </c>
      <c r="P16" s="258" t="str">
        <f>VLOOKUP(L16,tsnz!A:G,7,FALSE)</f>
        <v>#N/A</v>
      </c>
      <c r="Q16" s="259" t="b">
        <v>0</v>
      </c>
      <c r="R16" s="273"/>
      <c r="S16" s="273"/>
      <c r="T16" s="291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299"/>
      <c r="B17" s="255" t="str">
        <f>VLOOKUP(A17,tsnz!A:F,6,FALSE)</f>
        <v>#N/A</v>
      </c>
      <c r="C17" s="300">
        <v>10.0</v>
      </c>
      <c r="D17" s="257" t="str">
        <f>VLOOKUP(A17,tsnz!A:B,2,FALSE)</f>
        <v>#N/A</v>
      </c>
      <c r="E17" s="258" t="str">
        <f>VLOOKUP(A17,tsnz!A:G,7,FALSE)</f>
        <v>#N/A</v>
      </c>
      <c r="F17" s="259" t="b">
        <v>0</v>
      </c>
      <c r="G17" s="260"/>
      <c r="H17" s="260"/>
      <c r="I17" s="260"/>
      <c r="J17" s="301">
        <f t="shared" si="1"/>
        <v>0</v>
      </c>
      <c r="K17" s="262"/>
      <c r="L17" s="302"/>
      <c r="M17" s="258" t="str">
        <f>VLOOKUP(L17,tsnz!A:F,6,FALSE)</f>
        <v>#N/A</v>
      </c>
      <c r="N17" s="300">
        <v>10.0</v>
      </c>
      <c r="O17" s="257" t="str">
        <f>VLOOKUP(L17,tsnz!A:B,2,FALSE)</f>
        <v>#N/A</v>
      </c>
      <c r="P17" s="258" t="str">
        <f>VLOOKUP(L17,tsnz!A:G,7,FALSE)</f>
        <v>#N/A</v>
      </c>
      <c r="Q17" s="259" t="b">
        <v>0</v>
      </c>
      <c r="R17" s="273"/>
      <c r="S17" s="291"/>
      <c r="T17" s="291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306"/>
      <c r="B18" s="107"/>
      <c r="C18" s="307"/>
      <c r="D18" s="107"/>
      <c r="E18" s="109"/>
      <c r="F18" s="107"/>
      <c r="G18" s="308"/>
      <c r="H18" s="308"/>
      <c r="I18" s="309"/>
      <c r="J18" s="310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311"/>
      <c r="L18" s="312"/>
      <c r="M18" s="313"/>
      <c r="N18" s="307"/>
      <c r="O18" s="107"/>
      <c r="P18" s="109"/>
      <c r="Q18" s="107"/>
      <c r="R18" s="121"/>
      <c r="S18" s="121"/>
      <c r="T18" s="314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306"/>
      <c r="B19" s="107"/>
      <c r="C19" s="307"/>
      <c r="D19" s="107"/>
      <c r="E19" s="109"/>
      <c r="F19" s="107"/>
      <c r="G19" s="317"/>
      <c r="H19" s="317"/>
      <c r="I19" s="317"/>
      <c r="J19" s="318"/>
      <c r="K19" s="319"/>
      <c r="L19" s="317"/>
      <c r="M19" s="313"/>
      <c r="N19" s="307"/>
      <c r="O19" s="107"/>
      <c r="P19" s="109"/>
      <c r="Q19" s="107"/>
      <c r="R19" s="107"/>
      <c r="S19" s="107"/>
      <c r="T19" s="10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306"/>
      <c r="B20" s="107"/>
      <c r="C20" s="307"/>
      <c r="D20" s="107"/>
      <c r="E20" s="109"/>
      <c r="F20" s="107"/>
      <c r="G20" s="317"/>
      <c r="H20" s="317"/>
      <c r="I20" s="317"/>
      <c r="J20" s="321"/>
      <c r="K20" s="319"/>
      <c r="L20" s="317"/>
      <c r="M20" s="313"/>
      <c r="N20" s="307"/>
      <c r="O20" s="107"/>
      <c r="P20" s="109"/>
      <c r="Q20" s="107"/>
      <c r="R20" s="107"/>
      <c r="S20" s="107"/>
      <c r="T20" s="10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306"/>
      <c r="B21" s="107"/>
      <c r="C21" s="236" t="s">
        <v>144</v>
      </c>
      <c r="D21" s="107"/>
      <c r="E21" s="322" t="s">
        <v>145</v>
      </c>
      <c r="F21" s="107"/>
      <c r="G21" s="317"/>
      <c r="H21" s="317"/>
      <c r="I21" s="317"/>
      <c r="J21" s="109"/>
      <c r="K21" s="319"/>
      <c r="L21" s="317"/>
      <c r="M21" s="313"/>
      <c r="N21" s="236" t="s">
        <v>144</v>
      </c>
      <c r="O21" s="107"/>
      <c r="P21" s="322" t="s">
        <v>145</v>
      </c>
      <c r="Q21" s="107"/>
      <c r="R21" s="107"/>
      <c r="S21" s="107"/>
      <c r="T21" s="107"/>
      <c r="U21" s="323"/>
      <c r="V21" s="266"/>
      <c r="AD21" s="324"/>
    </row>
    <row r="22">
      <c r="A22" s="325" t="s">
        <v>128</v>
      </c>
      <c r="B22" s="244" t="s">
        <v>129</v>
      </c>
      <c r="C22" s="245"/>
      <c r="D22" s="246" t="s">
        <v>130</v>
      </c>
      <c r="E22" s="244" t="s">
        <v>131</v>
      </c>
      <c r="F22" s="244" t="s">
        <v>114</v>
      </c>
      <c r="G22" s="326" t="s">
        <v>132</v>
      </c>
      <c r="H22" s="326" t="s">
        <v>133</v>
      </c>
      <c r="I22" s="326" t="s">
        <v>134</v>
      </c>
      <c r="J22" s="244" t="s">
        <v>135</v>
      </c>
      <c r="K22" s="248"/>
      <c r="L22" s="327" t="s">
        <v>128</v>
      </c>
      <c r="M22" s="244" t="s">
        <v>129</v>
      </c>
      <c r="N22" s="245"/>
      <c r="O22" s="246" t="s">
        <v>130</v>
      </c>
      <c r="P22" s="244" t="s">
        <v>131</v>
      </c>
      <c r="Q22" s="244" t="s">
        <v>114</v>
      </c>
      <c r="R22" s="328" t="s">
        <v>132</v>
      </c>
      <c r="S22" s="328" t="s">
        <v>133</v>
      </c>
      <c r="T22" s="329" t="s">
        <v>134</v>
      </c>
      <c r="U22" s="330" t="s">
        <v>135</v>
      </c>
      <c r="V22" s="251"/>
      <c r="AD22" s="324"/>
    </row>
    <row r="23">
      <c r="A23" s="277"/>
      <c r="B23" s="255" t="str">
        <f>VLOOKUP(A23,tsnz!A:F,6,FALSE)</f>
        <v>#N/A</v>
      </c>
      <c r="C23" s="256">
        <v>1.0</v>
      </c>
      <c r="D23" s="257" t="str">
        <f>VLOOKUP(A23,tsnz!A:B,2,FALSE)</f>
        <v>#N/A</v>
      </c>
      <c r="E23" s="258" t="str">
        <f>VLOOKUP(A23,tsnz!A:G,7,FALSE)</f>
        <v>#N/A</v>
      </c>
      <c r="F23" s="259" t="b">
        <v>0</v>
      </c>
      <c r="G23" s="260"/>
      <c r="H23" s="260"/>
      <c r="I23" s="260"/>
      <c r="J23" s="261">
        <f t="shared" ref="J23:J27" si="3">sum(G23:I23)</f>
        <v>0</v>
      </c>
      <c r="K23" s="331"/>
      <c r="L23" s="332"/>
      <c r="M23" s="258" t="str">
        <f>VLOOKUP(L23,tsnz!A:F,6,FALSE)</f>
        <v>#N/A</v>
      </c>
      <c r="N23" s="256">
        <v>1.0</v>
      </c>
      <c r="O23" s="257" t="str">
        <f>VLOOKUP(L23,tsnz!A:B,2,FALSE)</f>
        <v>#N/A</v>
      </c>
      <c r="P23" s="258" t="str">
        <f>VLOOKUP(L23,tsnz!A:G,7,FALSE)</f>
        <v>#N/A</v>
      </c>
      <c r="Q23" s="259" t="b">
        <v>0</v>
      </c>
      <c r="R23" s="333"/>
      <c r="S23" s="334"/>
      <c r="T23" s="334"/>
      <c r="U23" s="335">
        <f t="shared" ref="U23:U27" si="4">sum(R23:T23)</f>
        <v>0</v>
      </c>
      <c r="V23" s="266"/>
      <c r="AD23" s="324"/>
    </row>
    <row r="24">
      <c r="A24" s="336"/>
      <c r="B24" s="255" t="str">
        <f>VLOOKUP(A24,tsnz!A:F,6,FALSE)</f>
        <v>#N/A</v>
      </c>
      <c r="C24" s="256">
        <v>2.0</v>
      </c>
      <c r="D24" s="257" t="str">
        <f>VLOOKUP(A24,tsnz!A:B,2,FALSE)</f>
        <v>#N/A</v>
      </c>
      <c r="E24" s="258" t="str">
        <f>VLOOKUP(A24,tsnz!A:G,7,FALSE)</f>
        <v>#N/A</v>
      </c>
      <c r="F24" s="259" t="b">
        <v>0</v>
      </c>
      <c r="G24" s="260"/>
      <c r="H24" s="260"/>
      <c r="I24" s="260"/>
      <c r="J24" s="337">
        <f t="shared" si="3"/>
        <v>0</v>
      </c>
      <c r="K24" s="331"/>
      <c r="L24" s="338"/>
      <c r="M24" s="258" t="str">
        <f>VLOOKUP(L24,tsnz!A:F,6,FALSE)</f>
        <v>#N/A</v>
      </c>
      <c r="N24" s="256">
        <v>2.0</v>
      </c>
      <c r="O24" s="257" t="str">
        <f>VLOOKUP(L24,tsnz!A:B,2,FALSE)</f>
        <v>#N/A</v>
      </c>
      <c r="P24" s="258" t="str">
        <f>VLOOKUP(L24,tsnz!A:G,7,FALSE)</f>
        <v>#N/A</v>
      </c>
      <c r="Q24" s="259" t="b">
        <v>0</v>
      </c>
      <c r="R24" s="333"/>
      <c r="S24" s="334"/>
      <c r="T24" s="334"/>
      <c r="U24" s="335">
        <f t="shared" si="4"/>
        <v>0</v>
      </c>
      <c r="V24" s="266"/>
      <c r="AD24" s="324"/>
    </row>
    <row r="25">
      <c r="A25" s="336"/>
      <c r="B25" s="255" t="str">
        <f>VLOOKUP(A25,tsnz!A:F,6,FALSE)</f>
        <v>#N/A</v>
      </c>
      <c r="C25" s="256">
        <v>3.0</v>
      </c>
      <c r="D25" s="257" t="str">
        <f>VLOOKUP(A25,tsnz!A:B,2,FALSE)</f>
        <v>#N/A</v>
      </c>
      <c r="E25" s="258" t="str">
        <f>VLOOKUP(A25,tsnz!A:G,7,FALSE)</f>
        <v>#N/A</v>
      </c>
      <c r="F25" s="259" t="b">
        <v>0</v>
      </c>
      <c r="G25" s="260"/>
      <c r="H25" s="260"/>
      <c r="I25" s="260"/>
      <c r="J25" s="261">
        <f t="shared" si="3"/>
        <v>0</v>
      </c>
      <c r="K25" s="311"/>
      <c r="L25" s="276"/>
      <c r="M25" s="258" t="str">
        <f>VLOOKUP(L25,tsnz!A:F,6,FALSE)</f>
        <v>#N/A</v>
      </c>
      <c r="N25" s="256">
        <v>3.0</v>
      </c>
      <c r="O25" s="257" t="str">
        <f>VLOOKUP(L25,tsnz!A:B,2,FALSE)</f>
        <v>#N/A</v>
      </c>
      <c r="P25" s="258" t="str">
        <f>VLOOKUP(L25,tsnz!A:G,7,FALSE)</f>
        <v>#N/A</v>
      </c>
      <c r="Q25" s="259" t="b">
        <v>0</v>
      </c>
      <c r="R25" s="333"/>
      <c r="S25" s="334"/>
      <c r="T25" s="334"/>
      <c r="U25" s="335">
        <f t="shared" si="4"/>
        <v>0</v>
      </c>
      <c r="V25" s="266"/>
      <c r="AD25" s="324"/>
    </row>
    <row r="26">
      <c r="A26" s="336"/>
      <c r="B26" s="255" t="str">
        <f>VLOOKUP(A26,tsnz!A:F,6,FALSE)</f>
        <v>#N/A</v>
      </c>
      <c r="C26" s="256">
        <v>4.0</v>
      </c>
      <c r="D26" s="257" t="str">
        <f>VLOOKUP(A26,tsnz!A:B,2,FALSE)</f>
        <v>#N/A</v>
      </c>
      <c r="E26" s="258" t="str">
        <f>VLOOKUP(A26,tsnz!A:G,7,FALSE)</f>
        <v>#N/A</v>
      </c>
      <c r="F26" s="259" t="b">
        <v>0</v>
      </c>
      <c r="G26" s="260"/>
      <c r="H26" s="260"/>
      <c r="I26" s="260"/>
      <c r="J26" s="261">
        <f t="shared" si="3"/>
        <v>0</v>
      </c>
      <c r="K26" s="331"/>
      <c r="L26" s="339"/>
      <c r="M26" s="258" t="str">
        <f>VLOOKUP(L26,tsnz!A:F,6,FALSE)</f>
        <v>#N/A</v>
      </c>
      <c r="N26" s="256">
        <v>4.0</v>
      </c>
      <c r="O26" s="257" t="str">
        <f>VLOOKUP(L26,tsnz!A:B,2,FALSE)</f>
        <v>#N/A</v>
      </c>
      <c r="P26" s="258" t="str">
        <f>VLOOKUP(L26,tsnz!A:G,7,FALSE)</f>
        <v>#N/A</v>
      </c>
      <c r="Q26" s="259" t="b">
        <v>0</v>
      </c>
      <c r="R26" s="333"/>
      <c r="S26" s="334"/>
      <c r="T26" s="334"/>
      <c r="U26" s="335">
        <f t="shared" si="4"/>
        <v>0</v>
      </c>
      <c r="V26" s="266"/>
      <c r="AD26" s="324"/>
    </row>
    <row r="27">
      <c r="A27" s="340"/>
      <c r="B27" s="255" t="str">
        <f>VLOOKUP(A27,tsnz!A:F,6,FALSE)</f>
        <v>#N/A</v>
      </c>
      <c r="C27" s="256">
        <v>5.0</v>
      </c>
      <c r="D27" s="257" t="str">
        <f>VLOOKUP(A27,tsnz!A:B,2,FALSE)</f>
        <v>#N/A</v>
      </c>
      <c r="E27" s="258" t="str">
        <f>VLOOKUP(A27,tsnz!A:G,7,FALSE)</f>
        <v>#N/A</v>
      </c>
      <c r="F27" s="259" t="b">
        <v>0</v>
      </c>
      <c r="G27" s="260"/>
      <c r="H27" s="260"/>
      <c r="I27" s="260"/>
      <c r="J27" s="301">
        <f t="shared" si="3"/>
        <v>0</v>
      </c>
      <c r="K27" s="311"/>
      <c r="L27" s="284"/>
      <c r="M27" s="258" t="str">
        <f>VLOOKUP(L27,tsnz!A:F,6,FALSE)</f>
        <v>#N/A</v>
      </c>
      <c r="N27" s="256">
        <v>5.0</v>
      </c>
      <c r="O27" s="257" t="str">
        <f>VLOOKUP(L27,tsnz!A:B,2,FALSE)</f>
        <v>#N/A</v>
      </c>
      <c r="P27" s="258" t="str">
        <f>VLOOKUP(L27,tsnz!A:G,7,FALSE)</f>
        <v>#N/A</v>
      </c>
      <c r="Q27" s="259" t="b">
        <v>0</v>
      </c>
      <c r="R27" s="333"/>
      <c r="S27" s="334"/>
      <c r="T27" s="334"/>
      <c r="U27" s="341">
        <f t="shared" si="4"/>
        <v>0</v>
      </c>
      <c r="V27" s="266"/>
      <c r="AD27" s="324"/>
    </row>
    <row r="28">
      <c r="A28" s="306"/>
      <c r="B28" s="342"/>
      <c r="C28" s="307"/>
      <c r="D28" s="107"/>
      <c r="E28" s="109"/>
      <c r="F28" s="107"/>
      <c r="G28" s="308"/>
      <c r="H28" s="308"/>
      <c r="I28" s="309"/>
      <c r="J28" s="343">
        <f>((SUM(J23:J27)-(ROUND(J23,0)+ROUND(J24,0)+ROUND(J25,0)+ROUND(J26,0)+ROUND(J27,0)))/10)+ROUND(J23,0)+ROUND(J24,0)+ROUND(J25,0)+ROUND(J26,0)+ROUND(J27,0)</f>
        <v>0</v>
      </c>
      <c r="K28" s="311"/>
      <c r="L28" s="317"/>
      <c r="M28" s="313"/>
      <c r="N28" s="307"/>
      <c r="O28" s="107"/>
      <c r="P28" s="109"/>
      <c r="Q28" s="107"/>
      <c r="R28" s="121"/>
      <c r="S28" s="121"/>
      <c r="T28" s="314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306"/>
      <c r="B29" s="107"/>
      <c r="C29" s="307"/>
      <c r="D29" s="107"/>
      <c r="E29" s="109"/>
      <c r="F29" s="107"/>
      <c r="G29" s="345"/>
      <c r="H29" s="345"/>
      <c r="I29" s="345"/>
      <c r="J29" s="321"/>
      <c r="K29" s="319"/>
      <c r="L29" s="317"/>
      <c r="M29" s="313"/>
      <c r="N29" s="307"/>
      <c r="O29" s="107"/>
      <c r="P29" s="109"/>
      <c r="Q29" s="107"/>
      <c r="R29" s="141"/>
      <c r="S29" s="141"/>
      <c r="T29" s="141"/>
      <c r="U29" s="321"/>
      <c r="V29" s="266"/>
      <c r="AD29" s="324"/>
    </row>
    <row r="30">
      <c r="A30" s="306"/>
      <c r="B30" s="107"/>
      <c r="C30" s="307"/>
      <c r="D30" s="107"/>
      <c r="E30" s="109"/>
      <c r="F30" s="107"/>
      <c r="G30" s="317"/>
      <c r="H30" s="317"/>
      <c r="I30" s="317"/>
      <c r="J30" s="109"/>
      <c r="K30" s="319"/>
      <c r="L30" s="317"/>
      <c r="M30" s="313"/>
      <c r="N30" s="307"/>
      <c r="O30" s="107"/>
      <c r="P30" s="109"/>
      <c r="Q30" s="107"/>
      <c r="R30" s="107"/>
      <c r="S30" s="107"/>
      <c r="T30" s="107"/>
      <c r="U30" s="109"/>
      <c r="V30" s="346"/>
      <c r="AD30" s="324"/>
    </row>
    <row r="31">
      <c r="A31" s="306"/>
      <c r="B31" s="107"/>
      <c r="C31" s="236" t="s">
        <v>146</v>
      </c>
      <c r="D31" s="107"/>
      <c r="E31" s="109"/>
      <c r="F31" s="107"/>
      <c r="G31" s="317"/>
      <c r="H31" s="317"/>
      <c r="I31" s="317"/>
      <c r="J31" s="109"/>
      <c r="K31" s="319"/>
      <c r="L31" s="317"/>
      <c r="M31" s="313"/>
      <c r="N31" s="236" t="s">
        <v>146</v>
      </c>
      <c r="O31" s="107"/>
      <c r="P31" s="109"/>
      <c r="Q31" s="107"/>
      <c r="R31" s="107"/>
      <c r="S31" s="107"/>
      <c r="T31" s="107"/>
      <c r="U31" s="323"/>
      <c r="V31" s="266"/>
      <c r="AD31" s="324"/>
    </row>
    <row r="32">
      <c r="A32" s="325" t="s">
        <v>128</v>
      </c>
      <c r="B32" s="244" t="s">
        <v>129</v>
      </c>
      <c r="C32" s="347"/>
      <c r="D32" s="246" t="s">
        <v>130</v>
      </c>
      <c r="E32" s="244" t="s">
        <v>131</v>
      </c>
      <c r="F32" s="244" t="s">
        <v>114</v>
      </c>
      <c r="G32" s="348" t="s">
        <v>147</v>
      </c>
      <c r="H32" s="348" t="s">
        <v>148</v>
      </c>
      <c r="I32" s="349"/>
      <c r="J32" s="244" t="s">
        <v>135</v>
      </c>
      <c r="K32" s="350"/>
      <c r="L32" s="327" t="s">
        <v>128</v>
      </c>
      <c r="M32" s="244" t="s">
        <v>129</v>
      </c>
      <c r="N32" s="347"/>
      <c r="O32" s="246" t="s">
        <v>130</v>
      </c>
      <c r="P32" s="244" t="s">
        <v>131</v>
      </c>
      <c r="Q32" s="244" t="s">
        <v>114</v>
      </c>
      <c r="R32" s="328" t="s">
        <v>147</v>
      </c>
      <c r="S32" s="328" t="s">
        <v>148</v>
      </c>
      <c r="T32" s="329"/>
      <c r="U32" s="351" t="s">
        <v>135</v>
      </c>
      <c r="V32" s="352"/>
      <c r="AD32" s="324"/>
    </row>
    <row r="33">
      <c r="A33" s="287"/>
      <c r="B33" s="258" t="str">
        <f>VLOOKUP(A33,tsnz!A:F,6,FALSE)</f>
        <v>#N/A</v>
      </c>
      <c r="C33" s="300">
        <v>1.0</v>
      </c>
      <c r="D33" s="257" t="str">
        <f>VLOOKUP(A33,tsnz!A:B,2,FALSE)</f>
        <v>#N/A</v>
      </c>
      <c r="E33" s="258" t="str">
        <f>VLOOKUP(A33,tsnz!A:G,7,FALSE)</f>
        <v>#N/A</v>
      </c>
      <c r="F33" s="259" t="b">
        <v>0</v>
      </c>
      <c r="G33" s="260"/>
      <c r="H33" s="353"/>
      <c r="I33" s="317"/>
      <c r="J33" s="261">
        <f t="shared" ref="J33:J35" si="5">sum(G33:I33)</f>
        <v>0</v>
      </c>
      <c r="K33" s="311"/>
      <c r="L33" s="354"/>
      <c r="M33" s="258" t="str">
        <f>VLOOKUP(L33,tsnz!A:F,6,FALSE)</f>
        <v>#N/A</v>
      </c>
      <c r="N33" s="300">
        <v>1.0</v>
      </c>
      <c r="O33" s="257" t="str">
        <f>VLOOKUP(L33,tsnz!A:B,2,FALSE)</f>
        <v>#N/A</v>
      </c>
      <c r="P33" s="258" t="str">
        <f>VLOOKUP(L33,tsnz!A:G,7,FALSE)</f>
        <v>#N/A</v>
      </c>
      <c r="Q33" s="259" t="b">
        <v>0</v>
      </c>
      <c r="R33" s="264"/>
      <c r="S33" s="355"/>
      <c r="T33" s="107"/>
      <c r="U33" s="356">
        <f t="shared" ref="U33:U35" si="6">sum(R33:T33)</f>
        <v>0</v>
      </c>
      <c r="V33" s="266"/>
      <c r="AD33" s="324"/>
    </row>
    <row r="34">
      <c r="A34" s="336"/>
      <c r="B34" s="258" t="str">
        <f>VLOOKUP(A34,tsnz!A:F,6,FALSE)</f>
        <v>#N/A</v>
      </c>
      <c r="C34" s="300">
        <v>2.0</v>
      </c>
      <c r="D34" s="257" t="str">
        <f>VLOOKUP(A34,tsnz!A:B,2,FALSE)</f>
        <v>#N/A</v>
      </c>
      <c r="E34" s="258" t="str">
        <f>VLOOKUP(A34,tsnz!A:G,7,FALSE)</f>
        <v>#N/A</v>
      </c>
      <c r="F34" s="259" t="b">
        <v>0</v>
      </c>
      <c r="G34" s="260"/>
      <c r="H34" s="353"/>
      <c r="I34" s="317"/>
      <c r="J34" s="261">
        <f t="shared" si="5"/>
        <v>0</v>
      </c>
      <c r="K34" s="331"/>
      <c r="L34" s="302"/>
      <c r="M34" s="258" t="str">
        <f>VLOOKUP(L34,tsnz!A:F,6,FALSE)</f>
        <v>#N/A</v>
      </c>
      <c r="N34" s="300">
        <v>2.0</v>
      </c>
      <c r="O34" s="257" t="str">
        <f>VLOOKUP(L34,tsnz!A:B,2,FALSE)</f>
        <v>#N/A</v>
      </c>
      <c r="P34" s="258" t="str">
        <f>VLOOKUP(L34,tsnz!A:G,7,FALSE)</f>
        <v>#N/A</v>
      </c>
      <c r="Q34" s="259" t="b">
        <v>0</v>
      </c>
      <c r="R34" s="273"/>
      <c r="S34" s="291"/>
      <c r="T34" s="107"/>
      <c r="U34" s="356">
        <f t="shared" si="6"/>
        <v>0</v>
      </c>
      <c r="V34" s="266"/>
      <c r="W34" s="252"/>
      <c r="AD34" s="202"/>
    </row>
    <row r="35">
      <c r="A35" s="357"/>
      <c r="B35" s="258" t="str">
        <f>VLOOKUP(A35,tsnz!A:F,6,FALSE)</f>
        <v>#N/A</v>
      </c>
      <c r="C35" s="300">
        <v>3.0</v>
      </c>
      <c r="D35" s="257" t="str">
        <f>VLOOKUP(A35,tsnz!A:B,2,FALSE)</f>
        <v>#N/A</v>
      </c>
      <c r="E35" s="258" t="str">
        <f>VLOOKUP(A35,tsnz!A:G,7,FALSE)</f>
        <v>#N/A</v>
      </c>
      <c r="F35" s="259" t="b">
        <v>0</v>
      </c>
      <c r="G35" s="260"/>
      <c r="H35" s="353"/>
      <c r="I35" s="317"/>
      <c r="J35" s="301">
        <f t="shared" si="5"/>
        <v>0</v>
      </c>
      <c r="K35" s="311"/>
      <c r="L35" s="338"/>
      <c r="M35" s="258" t="str">
        <f>VLOOKUP(L35,tsnz!A:F,6,FALSE)</f>
        <v>#N/A</v>
      </c>
      <c r="N35" s="300">
        <v>3.0</v>
      </c>
      <c r="O35" s="257" t="str">
        <f>VLOOKUP(L35,tsnz!A:B,2,FALSE)</f>
        <v>#N/A</v>
      </c>
      <c r="P35" s="258" t="str">
        <f>VLOOKUP(L35,tsnz!A:G,7,FALSE)</f>
        <v>#N/A</v>
      </c>
      <c r="Q35" s="259" t="b">
        <v>0</v>
      </c>
      <c r="R35" s="273"/>
      <c r="S35" s="291"/>
      <c r="T35" s="107"/>
      <c r="U35" s="358">
        <f t="shared" si="6"/>
        <v>0</v>
      </c>
      <c r="V35" s="266"/>
      <c r="AD35" s="202"/>
    </row>
    <row r="36">
      <c r="A36" s="306"/>
      <c r="B36" s="268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7"/>
      <c r="M36" s="313"/>
      <c r="N36" s="107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306"/>
      <c r="B37" s="268"/>
      <c r="C37" s="307"/>
      <c r="D37" s="107"/>
      <c r="E37" s="109"/>
      <c r="F37" s="107"/>
      <c r="G37" s="318"/>
      <c r="H37" s="318"/>
      <c r="I37" s="318"/>
      <c r="J37" s="144"/>
      <c r="K37" s="319"/>
      <c r="L37" s="317"/>
      <c r="M37" s="268"/>
      <c r="N37" s="107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306"/>
      <c r="B38" s="268"/>
      <c r="C38" s="307"/>
      <c r="D38" s="107"/>
      <c r="E38" s="109"/>
      <c r="F38" s="107"/>
      <c r="G38" s="109"/>
      <c r="H38" s="109"/>
      <c r="I38" s="109"/>
      <c r="J38" s="109"/>
      <c r="K38" s="319"/>
      <c r="L38" s="317"/>
      <c r="M38" s="268"/>
      <c r="N38" s="107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306"/>
      <c r="B39" s="268"/>
      <c r="C39" s="362"/>
      <c r="D39" s="363"/>
      <c r="E39" s="363"/>
      <c r="F39" s="363"/>
      <c r="G39" s="364" t="str">
        <f>C4</f>
        <v>Eastern Force</v>
      </c>
      <c r="H39" s="209"/>
      <c r="I39" s="209"/>
      <c r="J39" s="365">
        <f>sum(J36+J28+J18)</f>
        <v>0</v>
      </c>
      <c r="K39" s="319"/>
      <c r="L39" s="317"/>
      <c r="M39" s="268"/>
      <c r="N39" s="363"/>
      <c r="O39" s="363"/>
      <c r="P39" s="363"/>
      <c r="Q39" s="366"/>
      <c r="R39" s="367" t="str">
        <f>N4</f>
        <v>Waikato Thoroughbreds</v>
      </c>
      <c r="S39" s="209"/>
      <c r="T39" s="209"/>
      <c r="U39" s="368">
        <f>sum(U36+U28+U18)</f>
        <v>0</v>
      </c>
      <c r="V39" s="369"/>
      <c r="AD39" s="202"/>
    </row>
    <row r="40">
      <c r="A40" s="370"/>
      <c r="B40" s="371"/>
      <c r="C40" s="372"/>
      <c r="D40" s="241"/>
      <c r="F40" s="373"/>
      <c r="G40" s="363"/>
      <c r="H40" s="150"/>
      <c r="I40" s="150"/>
      <c r="J40" s="150"/>
      <c r="K40" s="319"/>
      <c r="L40" s="374"/>
      <c r="M40" s="371"/>
      <c r="N40" s="37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370"/>
      <c r="B41" s="371"/>
      <c r="C41" s="362"/>
      <c r="D41" s="363"/>
      <c r="E41" s="363"/>
      <c r="F41" s="363"/>
      <c r="G41" s="363"/>
      <c r="H41" s="109"/>
      <c r="I41" s="109"/>
      <c r="J41" s="109"/>
      <c r="K41" s="319"/>
      <c r="L41" s="374"/>
      <c r="M41" s="371"/>
      <c r="N41" s="363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370"/>
      <c r="B42" s="371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374"/>
      <c r="M42" s="371"/>
      <c r="N42" s="376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325" t="s">
        <v>128</v>
      </c>
      <c r="B43" s="244" t="s">
        <v>129</v>
      </c>
      <c r="C43" s="377"/>
      <c r="E43" s="244" t="s">
        <v>131</v>
      </c>
      <c r="F43" s="244" t="s">
        <v>114</v>
      </c>
      <c r="G43" s="378" t="s">
        <v>132</v>
      </c>
      <c r="H43" s="378" t="s">
        <v>133</v>
      </c>
      <c r="I43" s="378" t="s">
        <v>134</v>
      </c>
      <c r="J43" s="244" t="s">
        <v>135</v>
      </c>
      <c r="K43" s="350"/>
      <c r="L43" s="327" t="s">
        <v>128</v>
      </c>
      <c r="M43" s="379"/>
      <c r="N43" s="380"/>
      <c r="P43" s="244" t="s">
        <v>131</v>
      </c>
      <c r="Q43" s="244" t="s">
        <v>114</v>
      </c>
      <c r="R43" s="378" t="s">
        <v>132</v>
      </c>
      <c r="S43" s="378" t="s">
        <v>133</v>
      </c>
      <c r="T43" s="378" t="s">
        <v>134</v>
      </c>
      <c r="U43" s="244" t="s">
        <v>135</v>
      </c>
      <c r="V43" s="381"/>
      <c r="AD43" s="202"/>
    </row>
    <row r="44">
      <c r="A44" s="336"/>
      <c r="B44" s="255" t="str">
        <f>VLOOKUP(A44,tsnz!A:F,6,FALSE)</f>
        <v>#N/A</v>
      </c>
      <c r="C44" s="300">
        <v>1.0</v>
      </c>
      <c r="D44" s="257" t="str">
        <f>VLOOKUP(A44,tsnz!A:B,2,FALSE)</f>
        <v>#N/A</v>
      </c>
      <c r="E44" s="258" t="str">
        <f>VLOOKUP(A44,tsnz!A:G,7,FALSE)</f>
        <v>#N/A</v>
      </c>
      <c r="F44" s="259" t="b">
        <v>0</v>
      </c>
      <c r="G44" s="308"/>
      <c r="H44" s="308"/>
      <c r="I44" s="308"/>
      <c r="J44" s="160">
        <f t="shared" ref="J44:J52" si="7">SUM(G44:I44)</f>
        <v>0</v>
      </c>
      <c r="K44" s="319"/>
      <c r="L44" s="354"/>
      <c r="M44" s="258" t="str">
        <f>VLOOKUP(L44,tsnz!A:F,6,FALSE)</f>
        <v>#N/A</v>
      </c>
      <c r="N44" s="268">
        <v>1.0</v>
      </c>
      <c r="O44" s="257" t="str">
        <f>VLOOKUP(L44,tsnz!A:B,2,FALSE)</f>
        <v>#N/A</v>
      </c>
      <c r="P44" s="258" t="str">
        <f>VLOOKUP(L44,tsnz!A:G,7,FALSE)</f>
        <v>#N/A</v>
      </c>
      <c r="Q44" s="259" t="b">
        <v>0</v>
      </c>
      <c r="R44" s="382"/>
      <c r="S44" s="144"/>
      <c r="T44" s="144"/>
      <c r="U44" s="160">
        <f t="shared" ref="U44:U52" si="8">SUM(R44:T44)</f>
        <v>0</v>
      </c>
      <c r="V44" s="369"/>
      <c r="AD44" s="202"/>
    </row>
    <row r="45">
      <c r="A45" s="336"/>
      <c r="B45" s="255" t="str">
        <f>VLOOKUP(A45,tsnz!A:F,6,FALSE)</f>
        <v>#N/A</v>
      </c>
      <c r="C45" s="300">
        <v>2.0</v>
      </c>
      <c r="D45" s="257" t="str">
        <f>VLOOKUP(A45,tsnz!A:B,2,FALSE)</f>
        <v>#N/A</v>
      </c>
      <c r="E45" s="258" t="str">
        <f>VLOOKUP(A45,tsnz!A:G,7,FALSE)</f>
        <v>#N/A</v>
      </c>
      <c r="F45" s="320" t="b">
        <v>0</v>
      </c>
      <c r="G45" s="308"/>
      <c r="H45" s="308"/>
      <c r="I45" s="308"/>
      <c r="J45" s="160">
        <f t="shared" si="7"/>
        <v>0</v>
      </c>
      <c r="K45" s="319"/>
      <c r="L45" s="354"/>
      <c r="M45" s="258" t="str">
        <f>VLOOKUP(L45,tsnz!A:F,6,FALSE)</f>
        <v>#N/A</v>
      </c>
      <c r="N45" s="268">
        <v>2.0</v>
      </c>
      <c r="O45" s="257" t="str">
        <f>VLOOKUP(L45,tsnz!A:B,2,FALSE)</f>
        <v>#N/A</v>
      </c>
      <c r="P45" s="258" t="str">
        <f>VLOOKUP(L45,tsnz!A:G,7,FALSE)</f>
        <v>#N/A</v>
      </c>
      <c r="Q45" s="320" t="b">
        <v>0</v>
      </c>
      <c r="R45" s="144"/>
      <c r="S45" s="144"/>
      <c r="T45" s="144"/>
      <c r="U45" s="160">
        <f t="shared" si="8"/>
        <v>0</v>
      </c>
      <c r="V45" s="369"/>
      <c r="AD45" s="202"/>
    </row>
    <row r="46">
      <c r="A46" s="383"/>
      <c r="B46" s="255" t="str">
        <f>VLOOKUP(A46,tsnz!A:F,6,FALSE)</f>
        <v>#N/A</v>
      </c>
      <c r="C46" s="300">
        <v>3.0</v>
      </c>
      <c r="D46" s="257" t="str">
        <f>VLOOKUP(A46,tsnz!A:B,2,FALSE)</f>
        <v>#N/A</v>
      </c>
      <c r="E46" s="258" t="str">
        <f>VLOOKUP(A46,tsnz!A:G,7,FALSE)</f>
        <v>#N/A</v>
      </c>
      <c r="F46" s="320" t="b">
        <v>0</v>
      </c>
      <c r="G46" s="308"/>
      <c r="H46" s="308"/>
      <c r="I46" s="308"/>
      <c r="J46" s="160">
        <f t="shared" si="7"/>
        <v>0</v>
      </c>
      <c r="K46" s="319"/>
      <c r="L46" s="354"/>
      <c r="M46" s="258" t="str">
        <f>VLOOKUP(L46,tsnz!A:F,6,FALSE)</f>
        <v>#N/A</v>
      </c>
      <c r="N46" s="268">
        <v>3.0</v>
      </c>
      <c r="O46" s="257" t="str">
        <f>VLOOKUP(L46,tsnz!A:B,2,FALSE)</f>
        <v>#N/A</v>
      </c>
      <c r="P46" s="258" t="str">
        <f>VLOOKUP(L46,tsnz!A:G,7,FALSE)</f>
        <v>#N/A</v>
      </c>
      <c r="Q46" s="320" t="b">
        <v>0</v>
      </c>
      <c r="R46" s="144"/>
      <c r="S46" s="144"/>
      <c r="T46" s="144"/>
      <c r="U46" s="160">
        <f t="shared" si="8"/>
        <v>0</v>
      </c>
      <c r="V46" s="369"/>
      <c r="AD46" s="202"/>
    </row>
    <row r="47">
      <c r="A47" s="384"/>
      <c r="B47" s="255" t="str">
        <f>VLOOKUP(A47,tsnz!A:F,6,FALSE)</f>
        <v>#N/A</v>
      </c>
      <c r="C47" s="300">
        <v>4.0</v>
      </c>
      <c r="D47" s="257" t="str">
        <f>VLOOKUP(A47,tsnz!A:B,2,FALSE)</f>
        <v>#N/A</v>
      </c>
      <c r="E47" s="258" t="str">
        <f>VLOOKUP(A47,tsnz!A:G,7,FALSE)</f>
        <v>#N/A</v>
      </c>
      <c r="F47" s="259" t="b">
        <v>0</v>
      </c>
      <c r="G47" s="308"/>
      <c r="H47" s="308"/>
      <c r="I47" s="308"/>
      <c r="J47" s="160">
        <f t="shared" si="7"/>
        <v>0</v>
      </c>
      <c r="K47" s="319"/>
      <c r="L47" s="339"/>
      <c r="M47" s="258" t="str">
        <f>VLOOKUP(L47,tsnz!A:F,6,FALSE)</f>
        <v>#N/A</v>
      </c>
      <c r="N47" s="268">
        <v>4.0</v>
      </c>
      <c r="O47" s="257" t="str">
        <f>VLOOKUP(L47,tsnz!A:B,2,FALSE)</f>
        <v>#N/A</v>
      </c>
      <c r="P47" s="258" t="str">
        <f>VLOOKUP(L47,tsnz!A:G,7,FALSE)</f>
        <v>#N/A</v>
      </c>
      <c r="Q47" s="259" t="b">
        <v>0</v>
      </c>
      <c r="R47" s="144"/>
      <c r="S47" s="144"/>
      <c r="T47" s="144"/>
      <c r="U47" s="160">
        <f t="shared" si="8"/>
        <v>0</v>
      </c>
      <c r="V47" s="369"/>
      <c r="AD47" s="202"/>
    </row>
    <row r="48">
      <c r="A48" s="385"/>
      <c r="B48" s="255" t="str">
        <f>VLOOKUP(A48,tsnz!A:F,6,FALSE)</f>
        <v>#N/A</v>
      </c>
      <c r="C48" s="300">
        <v>5.0</v>
      </c>
      <c r="D48" s="257" t="str">
        <f>VLOOKUP(A48,tsnz!A:B,2,FALSE)</f>
        <v>#N/A</v>
      </c>
      <c r="E48" s="258" t="str">
        <f>VLOOKUP(A48,tsnz!A:G,7,FALSE)</f>
        <v>#N/A</v>
      </c>
      <c r="F48" s="320" t="b">
        <v>0</v>
      </c>
      <c r="G48" s="308"/>
      <c r="H48" s="308"/>
      <c r="I48" s="308"/>
      <c r="J48" s="160">
        <f t="shared" si="7"/>
        <v>0</v>
      </c>
      <c r="K48" s="319"/>
      <c r="L48" s="338"/>
      <c r="M48" s="258" t="str">
        <f>VLOOKUP(L48,tsnz!A:F,6,FALSE)</f>
        <v>#N/A</v>
      </c>
      <c r="N48" s="268">
        <v>5.0</v>
      </c>
      <c r="O48" s="257" t="str">
        <f>VLOOKUP(L48,tsnz!A:B,2,FALSE)</f>
        <v>#N/A</v>
      </c>
      <c r="P48" s="258" t="str">
        <f>VLOOKUP(L48,tsnz!A:G,7,FALSE)</f>
        <v>#N/A</v>
      </c>
      <c r="Q48" s="320" t="b">
        <v>0</v>
      </c>
      <c r="R48" s="144"/>
      <c r="S48" s="144"/>
      <c r="T48" s="144"/>
      <c r="U48" s="160">
        <f t="shared" si="8"/>
        <v>0</v>
      </c>
      <c r="V48" s="369"/>
      <c r="AD48" s="202"/>
    </row>
    <row r="49">
      <c r="A49" s="340"/>
      <c r="B49" s="255" t="str">
        <f>VLOOKUP(A49,tsnz!A:F,6,FALSE)</f>
        <v>#N/A</v>
      </c>
      <c r="C49" s="300">
        <v>6.0</v>
      </c>
      <c r="D49" s="257" t="str">
        <f>VLOOKUP(A49,tsnz!A:B,2,FALSE)</f>
        <v>#N/A</v>
      </c>
      <c r="E49" s="258" t="str">
        <f>VLOOKUP(A49,tsnz!A:G,7,FALSE)</f>
        <v>#N/A</v>
      </c>
      <c r="F49" s="320" t="b">
        <v>0</v>
      </c>
      <c r="G49" s="382"/>
      <c r="H49" s="382"/>
      <c r="I49" s="382"/>
      <c r="J49" s="160">
        <f t="shared" si="7"/>
        <v>0</v>
      </c>
      <c r="K49" s="319"/>
      <c r="L49" s="386"/>
      <c r="M49" s="258" t="str">
        <f>VLOOKUP(L49,tsnz!A:F,6,FALSE)</f>
        <v>#N/A</v>
      </c>
      <c r="N49" s="268">
        <v>6.0</v>
      </c>
      <c r="O49" s="257" t="str">
        <f>VLOOKUP(L49,tsnz!A:B,2,FALSE)</f>
        <v>#N/A</v>
      </c>
      <c r="P49" s="258" t="str">
        <f>VLOOKUP(L49,tsnz!A:G,7,FALSE)</f>
        <v>#N/A</v>
      </c>
      <c r="Q49" s="320" t="b">
        <v>0</v>
      </c>
      <c r="R49" s="144"/>
      <c r="S49" s="144"/>
      <c r="T49" s="144"/>
      <c r="U49" s="160">
        <f t="shared" si="8"/>
        <v>0</v>
      </c>
      <c r="V49" s="369"/>
      <c r="AD49" s="202"/>
    </row>
    <row r="50">
      <c r="A50" s="387"/>
      <c r="B50" s="255" t="str">
        <f>VLOOKUP(A50,tsnz!A:F,6,FALSE)</f>
        <v>#N/A</v>
      </c>
      <c r="C50" s="300">
        <v>7.0</v>
      </c>
      <c r="D50" s="257" t="str">
        <f>VLOOKUP(A50,tsnz!A:B,2,FALSE)</f>
        <v>#N/A</v>
      </c>
      <c r="E50" s="258" t="str">
        <f>VLOOKUP(A50,tsnz!A:G,7,FALSE)</f>
        <v>#N/A</v>
      </c>
      <c r="F50" s="259" t="b">
        <v>0</v>
      </c>
      <c r="G50" s="382"/>
      <c r="H50" s="382"/>
      <c r="I50" s="382"/>
      <c r="J50" s="160">
        <f t="shared" si="7"/>
        <v>0</v>
      </c>
      <c r="K50" s="319"/>
      <c r="L50" s="354"/>
      <c r="M50" s="258" t="str">
        <f>VLOOKUP(L50,tsnz!A:F,6,FALSE)</f>
        <v>#N/A</v>
      </c>
      <c r="N50" s="268">
        <v>7.0</v>
      </c>
      <c r="O50" s="257" t="str">
        <f>VLOOKUP(L50,tsnz!A:B,2,FALSE)</f>
        <v>#N/A</v>
      </c>
      <c r="P50" s="258" t="str">
        <f>VLOOKUP(L50,tsnz!A:G,7,FALSE)</f>
        <v>#N/A</v>
      </c>
      <c r="Q50" s="259" t="b">
        <v>0</v>
      </c>
      <c r="R50" s="144"/>
      <c r="S50" s="144"/>
      <c r="T50" s="144"/>
      <c r="U50" s="160">
        <f t="shared" si="8"/>
        <v>0</v>
      </c>
      <c r="V50" s="369"/>
      <c r="AD50" s="202"/>
    </row>
    <row r="51">
      <c r="A51" s="306"/>
      <c r="B51" s="255" t="str">
        <f>VLOOKUP(A51,tsnz!A:F,6,FALSE)</f>
        <v>#N/A</v>
      </c>
      <c r="C51" s="300">
        <v>8.0</v>
      </c>
      <c r="D51" s="257" t="str">
        <f>VLOOKUP(A51,tsnz!A:B,2,FALSE)</f>
        <v>#N/A</v>
      </c>
      <c r="E51" s="258" t="str">
        <f>VLOOKUP(A51,tsnz!A:G,7,FALSE)</f>
        <v>#N/A</v>
      </c>
      <c r="F51" s="320" t="b">
        <v>0</v>
      </c>
      <c r="G51" s="382"/>
      <c r="H51" s="382"/>
      <c r="I51" s="382"/>
      <c r="J51" s="160">
        <f t="shared" si="7"/>
        <v>0</v>
      </c>
      <c r="K51" s="319"/>
      <c r="L51" s="388"/>
      <c r="M51" s="258" t="str">
        <f>VLOOKUP(L51,tsnz!A:F,6,FALSE)</f>
        <v>#N/A</v>
      </c>
      <c r="N51" s="268">
        <v>8.0</v>
      </c>
      <c r="O51" s="257" t="str">
        <f>VLOOKUP(L51,tsnz!A:B,2,FALSE)</f>
        <v>#N/A</v>
      </c>
      <c r="P51" s="258" t="str">
        <f>VLOOKUP(L51,tsnz!A:G,7,FALSE)</f>
        <v>#N/A</v>
      </c>
      <c r="Q51" s="320" t="b">
        <v>0</v>
      </c>
      <c r="R51" s="144"/>
      <c r="S51" s="144"/>
      <c r="T51" s="144"/>
      <c r="U51" s="160">
        <f t="shared" si="8"/>
        <v>0</v>
      </c>
      <c r="V51" s="369"/>
      <c r="AD51" s="202"/>
    </row>
    <row r="52">
      <c r="A52" s="389"/>
      <c r="B52" s="390" t="str">
        <f>VLOOKUP(A52,tsnz!A:F,6,FALSE)</f>
        <v>#N/A</v>
      </c>
      <c r="C52" s="391">
        <v>9.0</v>
      </c>
      <c r="D52" s="392" t="str">
        <f>VLOOKUP(A52,tsnz!A:B,2,FALSE)</f>
        <v>#N/A</v>
      </c>
      <c r="E52" s="393" t="str">
        <f>VLOOKUP(A52,tsnz!A:G,7,FALSE)</f>
        <v>#N/A</v>
      </c>
      <c r="F52" s="394" t="b">
        <v>0</v>
      </c>
      <c r="G52" s="395"/>
      <c r="H52" s="395"/>
      <c r="I52" s="395"/>
      <c r="J52" s="396">
        <f t="shared" si="7"/>
        <v>0</v>
      </c>
      <c r="K52" s="397"/>
      <c r="L52" s="398"/>
      <c r="M52" s="393" t="str">
        <f>VLOOKUP(L52,tsnz!A:F,6,FALSE)</f>
        <v>#N/A</v>
      </c>
      <c r="N52" s="399">
        <v>9.0</v>
      </c>
      <c r="O52" s="392" t="str">
        <f>VLOOKUP(L52,tsnz!A:B,2,FALSE)</f>
        <v>#N/A</v>
      </c>
      <c r="P52" s="393" t="str">
        <f>VLOOKUP(L52,tsnz!A:G,7,FALSE)</f>
        <v>#N/A</v>
      </c>
      <c r="Q52" s="394" t="b">
        <v>0</v>
      </c>
      <c r="R52" s="400"/>
      <c r="S52" s="400"/>
      <c r="T52" s="400"/>
      <c r="U52" s="396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0">
    <mergeCell ref="I6:J6"/>
    <mergeCell ref="T6:U6"/>
    <mergeCell ref="G39:I39"/>
    <mergeCell ref="R39:T39"/>
    <mergeCell ref="D40:E40"/>
    <mergeCell ref="C43:D43"/>
    <mergeCell ref="N43:O43"/>
    <mergeCell ref="C1:AD1"/>
    <mergeCell ref="C2:AD2"/>
    <mergeCell ref="C3:AD3"/>
    <mergeCell ref="C4:J4"/>
    <mergeCell ref="N4:U4"/>
    <mergeCell ref="AA4:AD4"/>
    <mergeCell ref="I5:J5"/>
    <mergeCell ref="W4:Y4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U23:U27">
    <cfRule type="beginsWith" dxfId="0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0" priority="3" operator="beginsWith" text="200">
      <formula>LEFT((J33),LEN("200"))=("200")</formula>
    </cfRule>
  </conditionalFormatting>
  <conditionalFormatting sqref="B8:B52">
    <cfRule type="cellIs" dxfId="2" priority="4" operator="equal">
      <formula>2025</formula>
    </cfRule>
  </conditionalFormatting>
  <conditionalFormatting sqref="G8:I35 R8:T35">
    <cfRule type="cellIs" dxfId="3" priority="5" operator="greaterThanOrEqual">
      <formula>100</formula>
    </cfRule>
  </conditionalFormatting>
  <conditionalFormatting sqref="M8:M52">
    <cfRule type="cellIs" dxfId="2" priority="6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990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75"/>
    <col customWidth="1" min="9" max="9" width="13.75"/>
    <col customWidth="1" min="10" max="10" width="11.38"/>
    <col customWidth="1" min="11" max="11" width="1.38"/>
    <col customWidth="1" min="12" max="13" width="8.38"/>
    <col customWidth="1" min="14" max="14" width="4.75"/>
    <col customWidth="1" min="15" max="15" width="23.25"/>
    <col customWidth="1" min="16" max="16" width="5.75"/>
    <col customWidth="1" min="17" max="17" width="6.75"/>
    <col customWidth="1" min="18" max="18" width="10.38"/>
    <col customWidth="1" min="19" max="19" width="12.63"/>
    <col customWidth="1" min="20" max="20" width="12.38"/>
    <col customWidth="1" min="21" max="21" width="10.88"/>
    <col customWidth="1" min="22" max="22" width="1.63"/>
    <col customWidth="1" min="23" max="23" width="5.63"/>
    <col customWidth="1" min="24" max="24" width="11.88"/>
    <col customWidth="1" min="25" max="25" width="15.13"/>
    <col customWidth="1" min="26" max="26" width="20.13"/>
    <col customWidth="1" min="27" max="27" width="13.63"/>
    <col customWidth="1" min="28" max="28" width="7.88"/>
    <col customWidth="1" min="29" max="29" width="10.5"/>
    <col customWidth="1" min="30" max="30" width="6.13"/>
  </cols>
  <sheetData>
    <row r="1">
      <c r="A1" s="194"/>
      <c r="B1" s="404"/>
      <c r="C1" s="405"/>
      <c r="D1" s="406" t="s">
        <v>107</v>
      </c>
      <c r="E1" s="407"/>
      <c r="F1" s="407"/>
      <c r="G1" s="407"/>
      <c r="H1" s="407"/>
      <c r="I1" s="407"/>
      <c r="J1" s="407"/>
      <c r="K1" s="407"/>
      <c r="L1" s="407"/>
      <c r="M1" s="407"/>
      <c r="N1" s="407"/>
      <c r="O1" s="407"/>
      <c r="P1" s="407"/>
      <c r="Q1" s="407"/>
      <c r="R1" s="407"/>
      <c r="S1" s="407"/>
      <c r="T1" s="407"/>
      <c r="U1" s="407"/>
      <c r="V1" s="407"/>
      <c r="W1" s="407"/>
      <c r="X1" s="407"/>
      <c r="Y1" s="407"/>
      <c r="Z1" s="407"/>
      <c r="AA1" s="407"/>
      <c r="AB1" s="407"/>
      <c r="AC1" s="408"/>
      <c r="AD1" s="409"/>
    </row>
    <row r="2">
      <c r="A2" s="199" t="s">
        <v>125</v>
      </c>
      <c r="B2" s="410"/>
      <c r="C2" s="411"/>
      <c r="D2" s="82" t="s">
        <v>126</v>
      </c>
      <c r="AC2" s="37"/>
      <c r="AD2" s="82"/>
    </row>
    <row r="3">
      <c r="A3" s="203"/>
      <c r="B3" s="200"/>
      <c r="C3" s="412"/>
      <c r="D3" s="413" t="s">
        <v>109</v>
      </c>
      <c r="E3" s="205"/>
      <c r="F3" s="205"/>
      <c r="G3" s="205"/>
      <c r="H3" s="205"/>
      <c r="I3" s="205"/>
      <c r="J3" s="414"/>
      <c r="K3" s="415"/>
      <c r="L3" s="415"/>
      <c r="M3" s="415"/>
      <c r="N3" s="416"/>
      <c r="O3" s="417" t="s">
        <v>150</v>
      </c>
      <c r="P3" s="205"/>
      <c r="Q3" s="205"/>
      <c r="R3" s="205"/>
      <c r="S3" s="205"/>
      <c r="T3" s="205"/>
      <c r="U3" s="418"/>
      <c r="V3" s="419"/>
      <c r="W3" s="420"/>
      <c r="X3" s="420"/>
      <c r="Y3" s="421" t="s">
        <v>151</v>
      </c>
      <c r="AB3" s="420"/>
      <c r="AC3" s="422"/>
      <c r="AD3" s="420"/>
    </row>
    <row r="4">
      <c r="A4" s="207"/>
      <c r="C4" s="208" t="s">
        <v>9</v>
      </c>
      <c r="D4" s="209"/>
      <c r="E4" s="209"/>
      <c r="F4" s="209"/>
      <c r="G4" s="209"/>
      <c r="H4" s="209"/>
      <c r="I4" s="209"/>
      <c r="J4" s="213"/>
      <c r="K4" s="225"/>
      <c r="L4" s="220"/>
      <c r="M4" s="220"/>
      <c r="N4" s="423" t="s">
        <v>11</v>
      </c>
      <c r="O4" s="209"/>
      <c r="P4" s="209"/>
      <c r="Q4" s="209"/>
      <c r="R4" s="209"/>
      <c r="S4" s="209"/>
      <c r="T4" s="209"/>
      <c r="U4" s="213"/>
      <c r="V4" s="214"/>
      <c r="W4" s="424" t="str">
        <f>C4</f>
        <v>Wellington Tigers</v>
      </c>
      <c r="X4" s="425"/>
      <c r="Y4" s="426"/>
      <c r="Z4" s="216"/>
      <c r="AA4" s="217" t="str">
        <f>N4</f>
        <v>Manawatu Marauders</v>
      </c>
      <c r="AB4" s="209"/>
      <c r="AC4" s="209"/>
      <c r="AD4" s="213"/>
    </row>
    <row r="5">
      <c r="A5" s="219"/>
      <c r="B5" s="220"/>
      <c r="C5" s="221"/>
      <c r="D5" s="222"/>
      <c r="E5" s="223"/>
      <c r="F5" s="222"/>
      <c r="G5" s="223"/>
      <c r="H5" s="223"/>
      <c r="I5" s="224"/>
      <c r="K5" s="225"/>
      <c r="L5" s="220"/>
      <c r="M5" s="220"/>
      <c r="N5" s="226"/>
      <c r="O5" s="226"/>
      <c r="P5" s="227"/>
      <c r="Q5" s="226"/>
      <c r="R5" s="228"/>
      <c r="S5" s="228"/>
      <c r="T5" s="229"/>
      <c r="U5" s="229"/>
      <c r="V5" s="214"/>
      <c r="W5" s="230"/>
      <c r="X5" s="231"/>
      <c r="Y5" s="107"/>
      <c r="AB5" s="232"/>
      <c r="AC5" s="232"/>
      <c r="AD5" s="233"/>
    </row>
    <row r="6">
      <c r="A6" s="234"/>
      <c r="B6" s="427"/>
      <c r="C6" s="236" t="s">
        <v>127</v>
      </c>
      <c r="D6" s="107"/>
      <c r="E6" s="109"/>
      <c r="F6" s="107"/>
      <c r="G6" s="109"/>
      <c r="H6" s="109"/>
      <c r="I6" s="237"/>
      <c r="K6" s="238"/>
      <c r="L6" s="235"/>
      <c r="M6" s="235"/>
      <c r="N6" s="239" t="s">
        <v>127</v>
      </c>
      <c r="O6" s="107"/>
      <c r="P6" s="109"/>
      <c r="Q6" s="107"/>
      <c r="R6" s="109"/>
      <c r="S6" s="109"/>
      <c r="T6" s="237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243" t="s">
        <v>128</v>
      </c>
      <c r="B7" s="428" t="s">
        <v>129</v>
      </c>
      <c r="C7" s="245"/>
      <c r="D7" s="246" t="s">
        <v>130</v>
      </c>
      <c r="E7" s="244" t="s">
        <v>131</v>
      </c>
      <c r="F7" s="244" t="s">
        <v>114</v>
      </c>
      <c r="G7" s="247" t="s">
        <v>132</v>
      </c>
      <c r="H7" s="247" t="s">
        <v>133</v>
      </c>
      <c r="I7" s="247" t="s">
        <v>134</v>
      </c>
      <c r="J7" s="244" t="s">
        <v>135</v>
      </c>
      <c r="K7" s="248"/>
      <c r="L7" s="249" t="s">
        <v>128</v>
      </c>
      <c r="M7" s="244" t="s">
        <v>129</v>
      </c>
      <c r="N7" s="250"/>
      <c r="O7" s="246" t="s">
        <v>130</v>
      </c>
      <c r="P7" s="244" t="s">
        <v>131</v>
      </c>
      <c r="Q7" s="244" t="s">
        <v>114</v>
      </c>
      <c r="R7" s="247" t="s">
        <v>132</v>
      </c>
      <c r="S7" s="247" t="s">
        <v>133</v>
      </c>
      <c r="T7" s="247" t="s">
        <v>134</v>
      </c>
      <c r="U7" s="249" t="s">
        <v>135</v>
      </c>
      <c r="V7" s="251"/>
      <c r="W7" s="252"/>
      <c r="AD7" s="253"/>
    </row>
    <row r="8">
      <c r="A8" s="254"/>
      <c r="B8" s="429" t="str">
        <f>VLOOKUP(A8,tsnz!A:F,6,FALSE)</f>
        <v>#N/A</v>
      </c>
      <c r="C8" s="256">
        <v>1.0</v>
      </c>
      <c r="D8" s="257" t="str">
        <f>VLOOKUP(A8,tsnz!A:B,2,FALSE)</f>
        <v>#N/A</v>
      </c>
      <c r="E8" s="258" t="str">
        <f>VLOOKUP(A8,tsnz!A:G,7,FALSE)</f>
        <v>#N/A</v>
      </c>
      <c r="F8" s="259" t="b">
        <v>0</v>
      </c>
      <c r="G8" s="260"/>
      <c r="H8" s="260"/>
      <c r="I8" s="260"/>
      <c r="J8" s="261">
        <f t="shared" ref="J8:J17" si="1">sum(G8:I8)</f>
        <v>0</v>
      </c>
      <c r="K8" s="262"/>
      <c r="L8" s="263"/>
      <c r="M8" s="258" t="str">
        <f>VLOOKUP(L8,tsnz!A:F,6,FALSE)</f>
        <v>#N/A</v>
      </c>
      <c r="N8" s="256">
        <v>1.0</v>
      </c>
      <c r="O8" s="257" t="str">
        <f>VLOOKUP(L8,tsnz!A:B,2,FALSE)</f>
        <v>#N/A</v>
      </c>
      <c r="P8" s="258" t="str">
        <f>VLOOKUP(L8,tsnz!A:G,7,FALSE)</f>
        <v>#N/A</v>
      </c>
      <c r="Q8" s="259" t="b">
        <v>0</v>
      </c>
      <c r="R8" s="264"/>
      <c r="S8" s="264"/>
      <c r="T8" s="264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430"/>
      <c r="B9" s="431" t="str">
        <f>VLOOKUP(A9,tsnz!A:F,6,FALSE)</f>
        <v>#N/A</v>
      </c>
      <c r="C9" s="256">
        <v>2.0</v>
      </c>
      <c r="D9" s="257" t="str">
        <f>VLOOKUP(A9,tsnz!A:B,2,FALSE)</f>
        <v>#N/A</v>
      </c>
      <c r="E9" s="258" t="str">
        <f>VLOOKUP(A9,tsnz!A:G,7,FALSE)</f>
        <v>#N/A</v>
      </c>
      <c r="F9" s="259" t="b">
        <v>0</v>
      </c>
      <c r="G9" s="432"/>
      <c r="H9" s="432"/>
      <c r="I9" s="432"/>
      <c r="J9" s="261">
        <f t="shared" si="1"/>
        <v>0</v>
      </c>
      <c r="K9" s="262"/>
      <c r="L9" s="276"/>
      <c r="M9" s="258" t="str">
        <f>VLOOKUP(L9,tsnz!A:F,6,FALSE)</f>
        <v>#N/A</v>
      </c>
      <c r="N9" s="256">
        <v>2.0</v>
      </c>
      <c r="O9" s="257" t="str">
        <f>VLOOKUP(L9,tsnz!A:B,2,FALSE)</f>
        <v>#N/A</v>
      </c>
      <c r="P9" s="258" t="str">
        <f>VLOOKUP(L9,tsnz!A:G,7,FALSE)</f>
        <v>#N/A</v>
      </c>
      <c r="Q9" s="259" t="b">
        <v>0</v>
      </c>
      <c r="R9" s="273"/>
      <c r="S9" s="273"/>
      <c r="T9" s="273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275"/>
      <c r="B10" s="429" t="str">
        <f>VLOOKUP(A10,tsnz!A:F,6,FALSE)</f>
        <v>#N/A</v>
      </c>
      <c r="C10" s="256">
        <v>3.0</v>
      </c>
      <c r="D10" s="257" t="str">
        <f>VLOOKUP(A10,tsnz!A:B,2,FALSE)</f>
        <v>#N/A</v>
      </c>
      <c r="E10" s="258" t="str">
        <f>VLOOKUP(A10,tsnz!A:G,7,FALSE)</f>
        <v>#N/A</v>
      </c>
      <c r="F10" s="259" t="b">
        <v>0</v>
      </c>
      <c r="G10" s="432"/>
      <c r="H10" s="432"/>
      <c r="I10" s="432"/>
      <c r="J10" s="261">
        <f t="shared" si="1"/>
        <v>0</v>
      </c>
      <c r="K10" s="262"/>
      <c r="L10" s="276"/>
      <c r="M10" s="258" t="str">
        <f>VLOOKUP(L10,tsnz!A:F,6,FALSE)</f>
        <v>#N/A</v>
      </c>
      <c r="N10" s="256">
        <v>3.0</v>
      </c>
      <c r="O10" s="257" t="str">
        <f>VLOOKUP(L10,tsnz!A:B,2,FALSE)</f>
        <v>#N/A</v>
      </c>
      <c r="P10" s="258" t="str">
        <f>VLOOKUP(L10,tsnz!A:G,7,FALSE)</f>
        <v>#N/A</v>
      </c>
      <c r="Q10" s="259" t="b">
        <v>0</v>
      </c>
      <c r="R10" s="273"/>
      <c r="S10" s="273"/>
      <c r="T10" s="273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277"/>
      <c r="B11" s="429" t="str">
        <f>VLOOKUP(A11,tsnz!A:F,6,FALSE)</f>
        <v>#N/A</v>
      </c>
      <c r="C11" s="256">
        <v>4.0</v>
      </c>
      <c r="D11" s="257" t="str">
        <f>VLOOKUP(A11,tsnz!A:B,2,FALSE)</f>
        <v>#N/A</v>
      </c>
      <c r="E11" s="258" t="str">
        <f>VLOOKUP(A11,tsnz!A:G,7,FALSE)</f>
        <v>#N/A</v>
      </c>
      <c r="F11" s="259" t="b">
        <v>0</v>
      </c>
      <c r="G11" s="432"/>
      <c r="H11" s="432"/>
      <c r="I11" s="432"/>
      <c r="J11" s="261">
        <f t="shared" si="1"/>
        <v>0</v>
      </c>
      <c r="K11" s="262"/>
      <c r="L11" s="278"/>
      <c r="M11" s="258" t="str">
        <f>VLOOKUP(L11,tsnz!A:F,6,FALSE)</f>
        <v>#N/A</v>
      </c>
      <c r="N11" s="256">
        <v>4.0</v>
      </c>
      <c r="O11" s="257" t="str">
        <f>VLOOKUP(L11,tsnz!A:B,2,FALSE)</f>
        <v>#N/A</v>
      </c>
      <c r="P11" s="258" t="str">
        <f>VLOOKUP(L11,tsnz!A:G,7,FALSE)</f>
        <v>#N/A</v>
      </c>
      <c r="Q11" s="259" t="b">
        <v>0</v>
      </c>
      <c r="R11" s="273"/>
      <c r="S11" s="273"/>
      <c r="T11" s="273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283"/>
      <c r="B12" s="429" t="str">
        <f>VLOOKUP(A12,tsnz!A:F,6,FALSE)</f>
        <v>#N/A</v>
      </c>
      <c r="C12" s="256">
        <v>5.0</v>
      </c>
      <c r="D12" s="257" t="str">
        <f>VLOOKUP(A12,tsnz!A:B,2,FALSE)</f>
        <v>#N/A</v>
      </c>
      <c r="E12" s="258" t="str">
        <f>VLOOKUP(A12,tsnz!A:G,7,FALSE)</f>
        <v>#N/A</v>
      </c>
      <c r="F12" s="259" t="b">
        <v>0</v>
      </c>
      <c r="G12" s="432"/>
      <c r="H12" s="432"/>
      <c r="I12" s="432"/>
      <c r="J12" s="261">
        <f t="shared" si="1"/>
        <v>0</v>
      </c>
      <c r="K12" s="262"/>
      <c r="L12" s="284"/>
      <c r="M12" s="258" t="str">
        <f>VLOOKUP(L12,tsnz!A:F,6,FALSE)</f>
        <v>#N/A</v>
      </c>
      <c r="N12" s="256">
        <v>5.0</v>
      </c>
      <c r="O12" s="257" t="str">
        <f>VLOOKUP(L12,tsnz!A:B,2,FALSE)</f>
        <v>#N/A</v>
      </c>
      <c r="P12" s="258" t="str">
        <f>VLOOKUP(L12,tsnz!A:G,7,FALSE)</f>
        <v>#N/A</v>
      </c>
      <c r="Q12" s="259" t="b">
        <v>0</v>
      </c>
      <c r="R12" s="273"/>
      <c r="S12" s="273"/>
      <c r="T12" s="273"/>
      <c r="U12" s="265">
        <f t="shared" si="2"/>
        <v>0</v>
      </c>
      <c r="V12" s="266"/>
      <c r="W12" s="252"/>
      <c r="X12" s="285"/>
      <c r="Y12" s="286" t="s">
        <v>152</v>
      </c>
      <c r="AC12" s="149"/>
      <c r="AD12" s="270"/>
    </row>
    <row r="13">
      <c r="A13" s="287"/>
      <c r="B13" s="429" t="str">
        <f>VLOOKUP(A13,tsnz!A:F,6,FALSE)</f>
        <v>#N/A</v>
      </c>
      <c r="C13" s="256">
        <v>6.0</v>
      </c>
      <c r="D13" s="257" t="str">
        <f>VLOOKUP(A13,tsnz!A:B,2,FALSE)</f>
        <v>#N/A</v>
      </c>
      <c r="E13" s="258" t="str">
        <f>VLOOKUP(A13,tsnz!A:G,7,FALSE)</f>
        <v>#N/A</v>
      </c>
      <c r="F13" s="259" t="b">
        <v>0</v>
      </c>
      <c r="G13" s="432"/>
      <c r="H13" s="432"/>
      <c r="I13" s="432"/>
      <c r="J13" s="261">
        <f t="shared" si="1"/>
        <v>0</v>
      </c>
      <c r="K13" s="262"/>
      <c r="L13" s="288"/>
      <c r="M13" s="258" t="str">
        <f>VLOOKUP(L13,tsnz!A:F,6,FALSE)</f>
        <v>#N/A</v>
      </c>
      <c r="N13" s="256">
        <v>6.0</v>
      </c>
      <c r="O13" s="257" t="str">
        <f>VLOOKUP(L13,tsnz!A:B,2,FALSE)</f>
        <v>#N/A</v>
      </c>
      <c r="P13" s="258" t="str">
        <f>VLOOKUP(L13,tsnz!A:G,7,FALSE)</f>
        <v>#N/A</v>
      </c>
      <c r="Q13" s="259" t="b">
        <v>0</v>
      </c>
      <c r="R13" s="273"/>
      <c r="S13" s="273"/>
      <c r="T13" s="273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277"/>
      <c r="B14" s="429" t="str">
        <f>VLOOKUP(A14,tsnz!A:F,6,FALSE)</f>
        <v>#N/A</v>
      </c>
      <c r="C14" s="256">
        <v>7.0</v>
      </c>
      <c r="D14" s="257" t="str">
        <f>VLOOKUP(A14,tsnz!A:B,2,FALSE)</f>
        <v>#N/A</v>
      </c>
      <c r="E14" s="258" t="str">
        <f>VLOOKUP(A14,tsnz!A:G,7,FALSE)</f>
        <v>#N/A</v>
      </c>
      <c r="F14" s="259" t="b">
        <v>0</v>
      </c>
      <c r="G14" s="432"/>
      <c r="H14" s="433"/>
      <c r="I14" s="433"/>
      <c r="J14" s="261">
        <f t="shared" si="1"/>
        <v>0</v>
      </c>
      <c r="K14" s="262"/>
      <c r="L14" s="278"/>
      <c r="M14" s="258" t="str">
        <f>VLOOKUP(L14,tsnz!A:F,6,FALSE)</f>
        <v>#N/A</v>
      </c>
      <c r="N14" s="256">
        <v>7.0</v>
      </c>
      <c r="O14" s="257" t="str">
        <f>VLOOKUP(L14,tsnz!A:B,2,FALSE)</f>
        <v>#N/A</v>
      </c>
      <c r="P14" s="258" t="str">
        <f>VLOOKUP(L14,tsnz!A:G,7,FALSE)</f>
        <v>#N/A</v>
      </c>
      <c r="Q14" s="259" t="b">
        <v>0</v>
      </c>
      <c r="R14" s="273"/>
      <c r="S14" s="291"/>
      <c r="T14" s="273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294"/>
      <c r="B15" s="429" t="str">
        <f>VLOOKUP(A15,tsnz!A:F,6,FALSE)</f>
        <v>#N/A</v>
      </c>
      <c r="C15" s="256">
        <v>8.0</v>
      </c>
      <c r="D15" s="257" t="str">
        <f>VLOOKUP(A15,tsnz!A:B,2,FALSE)</f>
        <v>#N/A</v>
      </c>
      <c r="E15" s="258" t="str">
        <f>VLOOKUP(A15,tsnz!A:G,7,FALSE)</f>
        <v>#N/A</v>
      </c>
      <c r="F15" s="259" t="b">
        <v>0</v>
      </c>
      <c r="G15" s="432"/>
      <c r="H15" s="433"/>
      <c r="I15" s="433"/>
      <c r="J15" s="261">
        <f t="shared" si="1"/>
        <v>0</v>
      </c>
      <c r="K15" s="262"/>
      <c r="L15" s="278"/>
      <c r="M15" s="258" t="str">
        <f>VLOOKUP(L15,tsnz!A:F,6,FALSE)</f>
        <v>#N/A</v>
      </c>
      <c r="N15" s="256">
        <v>8.0</v>
      </c>
      <c r="O15" s="257" t="str">
        <f>VLOOKUP(L15,tsnz!A:B,2,FALSE)</f>
        <v>#N/A</v>
      </c>
      <c r="P15" s="258" t="str">
        <f>VLOOKUP(L15,tsnz!A:G,7,FALSE)</f>
        <v>#N/A</v>
      </c>
      <c r="Q15" s="259" t="b">
        <v>0</v>
      </c>
      <c r="R15" s="273"/>
      <c r="S15" s="291"/>
      <c r="T15" s="291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287"/>
      <c r="B16" s="429" t="str">
        <f>VLOOKUP(A16,tsnz!A:F,6,FALSE)</f>
        <v>#N/A</v>
      </c>
      <c r="C16" s="256">
        <v>9.0</v>
      </c>
      <c r="D16" s="257" t="str">
        <f>VLOOKUP(A16,tsnz!A:B,2,FALSE)</f>
        <v>#N/A</v>
      </c>
      <c r="E16" s="258" t="str">
        <f>VLOOKUP(A16,tsnz!A:G,7,FALSE)</f>
        <v>#N/A</v>
      </c>
      <c r="F16" s="259" t="b">
        <v>0</v>
      </c>
      <c r="G16" s="432"/>
      <c r="H16" s="433"/>
      <c r="I16" s="433"/>
      <c r="J16" s="261">
        <f t="shared" si="1"/>
        <v>0</v>
      </c>
      <c r="K16" s="262"/>
      <c r="L16" s="278"/>
      <c r="M16" s="258" t="str">
        <f>VLOOKUP(L16,tsnz!A:F,6,FALSE)</f>
        <v>#N/A</v>
      </c>
      <c r="N16" s="256">
        <v>9.0</v>
      </c>
      <c r="O16" s="257" t="str">
        <f>VLOOKUP(L16,tsnz!A:B,2,FALSE)</f>
        <v>#N/A</v>
      </c>
      <c r="P16" s="258" t="str">
        <f>VLOOKUP(L16,tsnz!A:G,7,FALSE)</f>
        <v>#N/A</v>
      </c>
      <c r="Q16" s="259" t="b">
        <v>0</v>
      </c>
      <c r="R16" s="273"/>
      <c r="S16" s="273"/>
      <c r="T16" s="291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299"/>
      <c r="B17" s="429" t="str">
        <f>VLOOKUP(A17,tsnz!A:F,6,FALSE)</f>
        <v>#N/A</v>
      </c>
      <c r="C17" s="300">
        <v>10.0</v>
      </c>
      <c r="D17" s="257" t="str">
        <f>VLOOKUP(A17,tsnz!A:B,2,FALSE)</f>
        <v>#N/A</v>
      </c>
      <c r="E17" s="258" t="str">
        <f>VLOOKUP(A17,tsnz!A:G,7,FALSE)</f>
        <v>#N/A</v>
      </c>
      <c r="F17" s="259" t="b">
        <v>0</v>
      </c>
      <c r="G17" s="432"/>
      <c r="H17" s="433"/>
      <c r="I17" s="433"/>
      <c r="J17" s="301">
        <f t="shared" si="1"/>
        <v>0</v>
      </c>
      <c r="K17" s="262"/>
      <c r="L17" s="302"/>
      <c r="M17" s="258" t="str">
        <f>VLOOKUP(L17,tsnz!A:F,6,FALSE)</f>
        <v>#N/A</v>
      </c>
      <c r="N17" s="300">
        <v>10.0</v>
      </c>
      <c r="O17" s="257" t="str">
        <f>VLOOKUP(L17,tsnz!A:B,2,FALSE)</f>
        <v>#N/A</v>
      </c>
      <c r="P17" s="258" t="str">
        <f>VLOOKUP(L17,tsnz!A:G,7,FALSE)</f>
        <v>#N/A</v>
      </c>
      <c r="Q17" s="259" t="b">
        <v>0</v>
      </c>
      <c r="R17" s="273"/>
      <c r="S17" s="291"/>
      <c r="T17" s="291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306"/>
      <c r="B18" s="434"/>
      <c r="C18" s="307"/>
      <c r="D18" s="107"/>
      <c r="E18" s="109"/>
      <c r="F18" s="107"/>
      <c r="G18" s="308"/>
      <c r="H18" s="308"/>
      <c r="I18" s="309"/>
      <c r="J18" s="310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311"/>
      <c r="L18" s="312"/>
      <c r="M18" s="313"/>
      <c r="N18" s="307"/>
      <c r="O18" s="107"/>
      <c r="P18" s="109"/>
      <c r="Q18" s="107"/>
      <c r="R18" s="121"/>
      <c r="S18" s="121"/>
      <c r="T18" s="314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306"/>
      <c r="B19" s="434"/>
      <c r="C19" s="307"/>
      <c r="D19" s="107"/>
      <c r="E19" s="109"/>
      <c r="F19" s="107"/>
      <c r="G19" s="317"/>
      <c r="H19" s="317"/>
      <c r="I19" s="317"/>
      <c r="J19" s="318"/>
      <c r="K19" s="319"/>
      <c r="L19" s="317"/>
      <c r="M19" s="313"/>
      <c r="N19" s="307"/>
      <c r="O19" s="107"/>
      <c r="P19" s="109"/>
      <c r="Q19" s="107"/>
      <c r="R19" s="107"/>
      <c r="S19" s="107"/>
      <c r="T19" s="10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306"/>
      <c r="B20" s="434"/>
      <c r="C20" s="307"/>
      <c r="D20" s="107"/>
      <c r="E20" s="109"/>
      <c r="F20" s="107"/>
      <c r="G20" s="317"/>
      <c r="H20" s="317"/>
      <c r="I20" s="317"/>
      <c r="J20" s="321"/>
      <c r="K20" s="319"/>
      <c r="L20" s="317"/>
      <c r="M20" s="313"/>
      <c r="N20" s="307"/>
      <c r="O20" s="107"/>
      <c r="P20" s="109"/>
      <c r="Q20" s="107"/>
      <c r="R20" s="107"/>
      <c r="S20" s="107"/>
      <c r="T20" s="10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306"/>
      <c r="B21" s="434"/>
      <c r="C21" s="236" t="s">
        <v>144</v>
      </c>
      <c r="D21" s="107"/>
      <c r="E21" s="322" t="s">
        <v>145</v>
      </c>
      <c r="F21" s="107"/>
      <c r="G21" s="317"/>
      <c r="H21" s="317"/>
      <c r="I21" s="317"/>
      <c r="J21" s="109"/>
      <c r="K21" s="319"/>
      <c r="L21" s="317"/>
      <c r="M21" s="313"/>
      <c r="N21" s="236" t="s">
        <v>144</v>
      </c>
      <c r="O21" s="107"/>
      <c r="P21" s="322" t="s">
        <v>145</v>
      </c>
      <c r="Q21" s="107"/>
      <c r="R21" s="107"/>
      <c r="S21" s="107"/>
      <c r="T21" s="107"/>
      <c r="U21" s="323"/>
      <c r="V21" s="266"/>
      <c r="AD21" s="324"/>
    </row>
    <row r="22">
      <c r="A22" s="325" t="s">
        <v>128</v>
      </c>
      <c r="B22" s="428" t="s">
        <v>129</v>
      </c>
      <c r="C22" s="245"/>
      <c r="D22" s="246" t="s">
        <v>130</v>
      </c>
      <c r="E22" s="244" t="s">
        <v>131</v>
      </c>
      <c r="F22" s="244" t="s">
        <v>114</v>
      </c>
      <c r="G22" s="326" t="s">
        <v>132</v>
      </c>
      <c r="H22" s="326" t="s">
        <v>133</v>
      </c>
      <c r="I22" s="326" t="s">
        <v>134</v>
      </c>
      <c r="J22" s="244" t="s">
        <v>135</v>
      </c>
      <c r="K22" s="248"/>
      <c r="L22" s="327" t="s">
        <v>128</v>
      </c>
      <c r="M22" s="244" t="s">
        <v>129</v>
      </c>
      <c r="N22" s="245"/>
      <c r="O22" s="246" t="s">
        <v>130</v>
      </c>
      <c r="P22" s="244" t="s">
        <v>131</v>
      </c>
      <c r="Q22" s="244" t="s">
        <v>114</v>
      </c>
      <c r="R22" s="328" t="s">
        <v>132</v>
      </c>
      <c r="S22" s="328" t="s">
        <v>133</v>
      </c>
      <c r="T22" s="329" t="s">
        <v>134</v>
      </c>
      <c r="U22" s="330" t="s">
        <v>135</v>
      </c>
      <c r="V22" s="251"/>
      <c r="AD22" s="324"/>
    </row>
    <row r="23">
      <c r="A23" s="277"/>
      <c r="B23" s="429" t="str">
        <f>VLOOKUP(A23,tsnz!A:F,6,FALSE)</f>
        <v>#N/A</v>
      </c>
      <c r="C23" s="256">
        <v>1.0</v>
      </c>
      <c r="D23" s="257" t="str">
        <f>VLOOKUP(A23,tsnz!A:B,2,FALSE)</f>
        <v>#N/A</v>
      </c>
      <c r="E23" s="258" t="str">
        <f>VLOOKUP(A23,tsnz!A:G,7,FALSE)</f>
        <v>#N/A</v>
      </c>
      <c r="F23" s="259" t="b">
        <v>0</v>
      </c>
      <c r="G23" s="432"/>
      <c r="H23" s="433"/>
      <c r="I23" s="435"/>
      <c r="J23" s="261">
        <f t="shared" ref="J23:J27" si="3">sum(G23:I23)</f>
        <v>0</v>
      </c>
      <c r="K23" s="331"/>
      <c r="L23" s="436"/>
      <c r="M23" s="258" t="str">
        <f>VLOOKUP(L23,tsnz!A:F,6,FALSE)</f>
        <v>#N/A</v>
      </c>
      <c r="N23" s="256">
        <v>1.0</v>
      </c>
      <c r="O23" s="257" t="str">
        <f>VLOOKUP(L23,tsnz!A:B,2,FALSE)</f>
        <v>#N/A</v>
      </c>
      <c r="P23" s="258" t="str">
        <f>VLOOKUP(L23,tsnz!A:G,7,FALSE)</f>
        <v>#N/A</v>
      </c>
      <c r="Q23" s="259" t="b">
        <v>0</v>
      </c>
      <c r="R23" s="333"/>
      <c r="S23" s="334"/>
      <c r="T23" s="334"/>
      <c r="U23" s="335">
        <f t="shared" ref="U23:U27" si="4">sum(R23:T23)</f>
        <v>0</v>
      </c>
      <c r="V23" s="266"/>
      <c r="AD23" s="324"/>
    </row>
    <row r="24">
      <c r="A24" s="336"/>
      <c r="B24" s="429" t="str">
        <f>VLOOKUP(A24,tsnz!A:F,6,FALSE)</f>
        <v>#N/A</v>
      </c>
      <c r="C24" s="256">
        <v>2.0</v>
      </c>
      <c r="D24" s="257" t="str">
        <f>VLOOKUP(A24,tsnz!A:B,2,FALSE)</f>
        <v>#N/A</v>
      </c>
      <c r="E24" s="258" t="str">
        <f>VLOOKUP(A24,tsnz!A:G,7,FALSE)</f>
        <v>#N/A</v>
      </c>
      <c r="F24" s="259" t="b">
        <v>0</v>
      </c>
      <c r="G24" s="432"/>
      <c r="H24" s="433"/>
      <c r="I24" s="433"/>
      <c r="J24" s="337">
        <f t="shared" si="3"/>
        <v>0</v>
      </c>
      <c r="K24" s="331"/>
      <c r="L24" s="338"/>
      <c r="M24" s="258" t="str">
        <f>VLOOKUP(L24,tsnz!A:F,6,FALSE)</f>
        <v>#N/A</v>
      </c>
      <c r="N24" s="256">
        <v>2.0</v>
      </c>
      <c r="O24" s="257" t="str">
        <f>VLOOKUP(L24,tsnz!A:B,2,FALSE)</f>
        <v>#N/A</v>
      </c>
      <c r="P24" s="258" t="str">
        <f>VLOOKUP(L24,tsnz!A:G,7,FALSE)</f>
        <v>#N/A</v>
      </c>
      <c r="Q24" s="259" t="b">
        <v>0</v>
      </c>
      <c r="R24" s="333"/>
      <c r="S24" s="334"/>
      <c r="T24" s="334"/>
      <c r="U24" s="335">
        <f t="shared" si="4"/>
        <v>0</v>
      </c>
      <c r="V24" s="266"/>
      <c r="AD24" s="324"/>
    </row>
    <row r="25">
      <c r="A25" s="336"/>
      <c r="B25" s="429" t="str">
        <f>VLOOKUP(A25,tsnz!A:F,6,FALSE)</f>
        <v>#N/A</v>
      </c>
      <c r="C25" s="256">
        <v>3.0</v>
      </c>
      <c r="D25" s="257" t="str">
        <f>VLOOKUP(A25,tsnz!A:B,2,FALSE)</f>
        <v>#N/A</v>
      </c>
      <c r="E25" s="258" t="str">
        <f>VLOOKUP(A25,tsnz!A:G,7,FALSE)</f>
        <v>#N/A</v>
      </c>
      <c r="F25" s="259" t="b">
        <v>0</v>
      </c>
      <c r="G25" s="432"/>
      <c r="H25" s="433"/>
      <c r="I25" s="433"/>
      <c r="J25" s="261">
        <f t="shared" si="3"/>
        <v>0</v>
      </c>
      <c r="K25" s="311"/>
      <c r="L25" s="276"/>
      <c r="M25" s="258" t="str">
        <f>VLOOKUP(L25,tsnz!A:F,6,FALSE)</f>
        <v>#N/A</v>
      </c>
      <c r="N25" s="256">
        <v>3.0</v>
      </c>
      <c r="O25" s="257" t="str">
        <f>VLOOKUP(L25,tsnz!A:B,2,FALSE)</f>
        <v>#N/A</v>
      </c>
      <c r="P25" s="258" t="str">
        <f>VLOOKUP(L25,tsnz!A:G,7,FALSE)</f>
        <v>#N/A</v>
      </c>
      <c r="Q25" s="259" t="b">
        <v>0</v>
      </c>
      <c r="R25" s="333"/>
      <c r="S25" s="334"/>
      <c r="T25" s="334"/>
      <c r="U25" s="335">
        <f t="shared" si="4"/>
        <v>0</v>
      </c>
      <c r="V25" s="266"/>
      <c r="AD25" s="324"/>
    </row>
    <row r="26">
      <c r="A26" s="336"/>
      <c r="B26" s="429" t="str">
        <f>VLOOKUP(A26,tsnz!A:F,6,FALSE)</f>
        <v>#N/A</v>
      </c>
      <c r="C26" s="256">
        <v>4.0</v>
      </c>
      <c r="D26" s="257" t="str">
        <f>VLOOKUP(A26,tsnz!A:B,2,FALSE)</f>
        <v>#N/A</v>
      </c>
      <c r="E26" s="258" t="str">
        <f>VLOOKUP(A26,tsnz!A:G,7,FALSE)</f>
        <v>#N/A</v>
      </c>
      <c r="F26" s="259" t="b">
        <v>0</v>
      </c>
      <c r="G26" s="432"/>
      <c r="H26" s="433"/>
      <c r="I26" s="433"/>
      <c r="J26" s="261">
        <f t="shared" si="3"/>
        <v>0</v>
      </c>
      <c r="K26" s="331"/>
      <c r="L26" s="339"/>
      <c r="M26" s="258" t="str">
        <f>VLOOKUP(L26,tsnz!A:F,6,FALSE)</f>
        <v>#N/A</v>
      </c>
      <c r="N26" s="256">
        <v>4.0</v>
      </c>
      <c r="O26" s="257" t="str">
        <f>VLOOKUP(L26,tsnz!A:B,2,FALSE)</f>
        <v>#N/A</v>
      </c>
      <c r="P26" s="258" t="str">
        <f>VLOOKUP(L26,tsnz!A:G,7,FALSE)</f>
        <v>#N/A</v>
      </c>
      <c r="Q26" s="259" t="b">
        <v>0</v>
      </c>
      <c r="R26" s="333"/>
      <c r="S26" s="334"/>
      <c r="T26" s="334"/>
      <c r="U26" s="335">
        <f t="shared" si="4"/>
        <v>0</v>
      </c>
      <c r="V26" s="266"/>
      <c r="AD26" s="324"/>
    </row>
    <row r="27">
      <c r="A27" s="340"/>
      <c r="B27" s="429" t="str">
        <f>VLOOKUP(A27,tsnz!A:F,6,FALSE)</f>
        <v>#N/A</v>
      </c>
      <c r="C27" s="256">
        <v>5.0</v>
      </c>
      <c r="D27" s="257" t="str">
        <f>VLOOKUP(A27,tsnz!A:B,2,FALSE)</f>
        <v>#N/A</v>
      </c>
      <c r="E27" s="258" t="str">
        <f>VLOOKUP(A27,tsnz!A:G,7,FALSE)</f>
        <v>#N/A</v>
      </c>
      <c r="F27" s="259" t="b">
        <v>0</v>
      </c>
      <c r="G27" s="432"/>
      <c r="H27" s="433"/>
      <c r="I27" s="433"/>
      <c r="J27" s="301">
        <f t="shared" si="3"/>
        <v>0</v>
      </c>
      <c r="K27" s="311"/>
      <c r="L27" s="284"/>
      <c r="M27" s="258" t="str">
        <f>VLOOKUP(L27,tsnz!A:F,6,FALSE)</f>
        <v>#N/A</v>
      </c>
      <c r="N27" s="256">
        <v>5.0</v>
      </c>
      <c r="O27" s="257" t="str">
        <f>VLOOKUP(L27,tsnz!A:B,2,FALSE)</f>
        <v>#N/A</v>
      </c>
      <c r="P27" s="258" t="str">
        <f>VLOOKUP(L27,tsnz!A:G,7,FALSE)</f>
        <v>#N/A</v>
      </c>
      <c r="Q27" s="259" t="b">
        <v>0</v>
      </c>
      <c r="R27" s="333"/>
      <c r="S27" s="334"/>
      <c r="T27" s="334"/>
      <c r="U27" s="341">
        <f t="shared" si="4"/>
        <v>0</v>
      </c>
      <c r="V27" s="266"/>
      <c r="AD27" s="324"/>
    </row>
    <row r="28">
      <c r="A28" s="306"/>
      <c r="B28" s="437"/>
      <c r="C28" s="307"/>
      <c r="D28" s="107"/>
      <c r="E28" s="109"/>
      <c r="F28" s="107"/>
      <c r="G28" s="308"/>
      <c r="H28" s="308"/>
      <c r="I28" s="309"/>
      <c r="J28" s="343">
        <f>((SUM(J23:J27)-(ROUND(J23,0)+ROUND(J24,0)+ROUND(J25,0)+ROUND(J26,0)+ROUND(J27,0)))/10)+ROUND(J23,0)+ROUND(J24,0)+ROUND(J25,0)+ROUND(J26,0)+ROUND(J27,0)</f>
        <v>0</v>
      </c>
      <c r="K28" s="311"/>
      <c r="L28" s="317"/>
      <c r="M28" s="313"/>
      <c r="N28" s="307"/>
      <c r="O28" s="107"/>
      <c r="P28" s="109"/>
      <c r="Q28" s="107"/>
      <c r="R28" s="121"/>
      <c r="S28" s="121"/>
      <c r="T28" s="314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306"/>
      <c r="B29" s="434"/>
      <c r="C29" s="307"/>
      <c r="D29" s="107"/>
      <c r="E29" s="109"/>
      <c r="F29" s="107"/>
      <c r="G29" s="345"/>
      <c r="H29" s="345"/>
      <c r="I29" s="345"/>
      <c r="J29" s="321"/>
      <c r="K29" s="319"/>
      <c r="L29" s="317"/>
      <c r="M29" s="313"/>
      <c r="N29" s="307"/>
      <c r="O29" s="107"/>
      <c r="P29" s="109"/>
      <c r="Q29" s="107"/>
      <c r="R29" s="141"/>
      <c r="S29" s="141"/>
      <c r="T29" s="141"/>
      <c r="U29" s="321"/>
      <c r="V29" s="266"/>
      <c r="AD29" s="324"/>
    </row>
    <row r="30">
      <c r="A30" s="306"/>
      <c r="B30" s="434"/>
      <c r="C30" s="307"/>
      <c r="D30" s="107"/>
      <c r="E30" s="109"/>
      <c r="F30" s="107"/>
      <c r="G30" s="317"/>
      <c r="H30" s="317"/>
      <c r="I30" s="317"/>
      <c r="J30" s="109"/>
      <c r="K30" s="319"/>
      <c r="L30" s="317"/>
      <c r="M30" s="313"/>
      <c r="N30" s="307"/>
      <c r="O30" s="107"/>
      <c r="P30" s="109"/>
      <c r="Q30" s="107"/>
      <c r="R30" s="107"/>
      <c r="S30" s="107"/>
      <c r="T30" s="107"/>
      <c r="U30" s="109"/>
      <c r="V30" s="346"/>
      <c r="AD30" s="324"/>
    </row>
    <row r="31">
      <c r="A31" s="306"/>
      <c r="B31" s="434"/>
      <c r="C31" s="236" t="s">
        <v>146</v>
      </c>
      <c r="D31" s="107"/>
      <c r="E31" s="109"/>
      <c r="F31" s="107"/>
      <c r="G31" s="317"/>
      <c r="H31" s="317"/>
      <c r="I31" s="317"/>
      <c r="J31" s="109"/>
      <c r="K31" s="319"/>
      <c r="L31" s="317"/>
      <c r="M31" s="313"/>
      <c r="N31" s="236" t="s">
        <v>146</v>
      </c>
      <c r="O31" s="107"/>
      <c r="P31" s="109"/>
      <c r="Q31" s="107"/>
      <c r="R31" s="107"/>
      <c r="S31" s="107"/>
      <c r="T31" s="107"/>
      <c r="U31" s="323"/>
      <c r="V31" s="266"/>
      <c r="AD31" s="324"/>
    </row>
    <row r="32">
      <c r="A32" s="325" t="s">
        <v>128</v>
      </c>
      <c r="B32" s="428" t="s">
        <v>129</v>
      </c>
      <c r="C32" s="347"/>
      <c r="D32" s="246" t="s">
        <v>130</v>
      </c>
      <c r="E32" s="244" t="s">
        <v>131</v>
      </c>
      <c r="F32" s="244" t="s">
        <v>114</v>
      </c>
      <c r="G32" s="348" t="s">
        <v>147</v>
      </c>
      <c r="H32" s="348" t="s">
        <v>148</v>
      </c>
      <c r="I32" s="349"/>
      <c r="J32" s="244" t="s">
        <v>135</v>
      </c>
      <c r="K32" s="350"/>
      <c r="L32" s="327" t="s">
        <v>128</v>
      </c>
      <c r="M32" s="244" t="s">
        <v>129</v>
      </c>
      <c r="N32" s="347"/>
      <c r="O32" s="246" t="s">
        <v>130</v>
      </c>
      <c r="P32" s="244" t="s">
        <v>131</v>
      </c>
      <c r="Q32" s="244" t="s">
        <v>114</v>
      </c>
      <c r="R32" s="328" t="s">
        <v>147</v>
      </c>
      <c r="S32" s="328" t="s">
        <v>148</v>
      </c>
      <c r="T32" s="329"/>
      <c r="U32" s="351" t="s">
        <v>135</v>
      </c>
      <c r="V32" s="352"/>
      <c r="AD32" s="324"/>
    </row>
    <row r="33">
      <c r="A33" s="287"/>
      <c r="B33" s="438" t="str">
        <f>VLOOKUP(A33,tsnz!A:F,6,FALSE)</f>
        <v>#N/A</v>
      </c>
      <c r="C33" s="300">
        <v>1.0</v>
      </c>
      <c r="D33" s="257" t="str">
        <f>VLOOKUP(A33,tsnz!A:B,2,FALSE)</f>
        <v>#N/A</v>
      </c>
      <c r="E33" s="258" t="str">
        <f>VLOOKUP(A33,tsnz!A:G,7,FALSE)</f>
        <v>#N/A</v>
      </c>
      <c r="F33" s="259" t="b">
        <v>0</v>
      </c>
      <c r="G33" s="260"/>
      <c r="H33" s="353"/>
      <c r="I33" s="317"/>
      <c r="J33" s="261">
        <f t="shared" ref="J33:J35" si="5">sum(G33:I33)</f>
        <v>0</v>
      </c>
      <c r="K33" s="311"/>
      <c r="L33" s="354"/>
      <c r="M33" s="258" t="str">
        <f>VLOOKUP(L33,tsnz!A:F,6,FALSE)</f>
        <v>#N/A</v>
      </c>
      <c r="N33" s="300">
        <v>1.0</v>
      </c>
      <c r="O33" s="257" t="str">
        <f>VLOOKUP(L33,tsnz!A:B,2,FALSE)</f>
        <v>#N/A</v>
      </c>
      <c r="P33" s="258" t="str">
        <f>VLOOKUP(L33,tsnz!A:G,7,FALSE)</f>
        <v>#N/A</v>
      </c>
      <c r="Q33" s="259" t="b">
        <v>0</v>
      </c>
      <c r="R33" s="264"/>
      <c r="S33" s="355"/>
      <c r="T33" s="107"/>
      <c r="U33" s="356">
        <f t="shared" ref="U33:U35" si="6">sum(R33:T33)</f>
        <v>0</v>
      </c>
      <c r="V33" s="266"/>
      <c r="AD33" s="324"/>
    </row>
    <row r="34">
      <c r="A34" s="336"/>
      <c r="B34" s="438" t="str">
        <f>VLOOKUP(A34,tsnz!A:F,6,FALSE)</f>
        <v>#N/A</v>
      </c>
      <c r="C34" s="300">
        <v>2.0</v>
      </c>
      <c r="D34" s="257" t="str">
        <f>VLOOKUP(A34,tsnz!A:B,2,FALSE)</f>
        <v>#N/A</v>
      </c>
      <c r="E34" s="258" t="str">
        <f>VLOOKUP(A34,tsnz!A:G,7,FALSE)</f>
        <v>#N/A</v>
      </c>
      <c r="F34" s="259" t="b">
        <v>0</v>
      </c>
      <c r="G34" s="432"/>
      <c r="H34" s="433"/>
      <c r="I34" s="317"/>
      <c r="J34" s="261">
        <f t="shared" si="5"/>
        <v>0</v>
      </c>
      <c r="K34" s="331"/>
      <c r="L34" s="302"/>
      <c r="M34" s="258" t="str">
        <f>VLOOKUP(L34,tsnz!A:F,6,FALSE)</f>
        <v>#N/A</v>
      </c>
      <c r="N34" s="300">
        <v>2.0</v>
      </c>
      <c r="O34" s="257" t="str">
        <f>VLOOKUP(L34,tsnz!A:B,2,FALSE)</f>
        <v>#N/A</v>
      </c>
      <c r="P34" s="258" t="str">
        <f>VLOOKUP(L34,tsnz!A:G,7,FALSE)</f>
        <v>#N/A</v>
      </c>
      <c r="Q34" s="259" t="b">
        <v>0</v>
      </c>
      <c r="R34" s="273"/>
      <c r="S34" s="291"/>
      <c r="T34" s="107"/>
      <c r="U34" s="356">
        <f t="shared" si="6"/>
        <v>0</v>
      </c>
      <c r="V34" s="266"/>
      <c r="W34" s="252"/>
      <c r="AD34" s="202"/>
    </row>
    <row r="35">
      <c r="A35" s="357"/>
      <c r="B35" s="438" t="str">
        <f>VLOOKUP(A35,tsnz!A:F,6,FALSE)</f>
        <v>#N/A</v>
      </c>
      <c r="C35" s="300">
        <v>3.0</v>
      </c>
      <c r="D35" s="257" t="str">
        <f>VLOOKUP(A35,tsnz!A:B,2,FALSE)</f>
        <v>#N/A</v>
      </c>
      <c r="E35" s="258" t="str">
        <f>VLOOKUP(A35,tsnz!A:G,7,FALSE)</f>
        <v>#N/A</v>
      </c>
      <c r="F35" s="259" t="b">
        <v>0</v>
      </c>
      <c r="G35" s="432"/>
      <c r="H35" s="433"/>
      <c r="I35" s="317"/>
      <c r="J35" s="301">
        <f t="shared" si="5"/>
        <v>0</v>
      </c>
      <c r="K35" s="311"/>
      <c r="L35" s="338"/>
      <c r="M35" s="258" t="str">
        <f>VLOOKUP(L35,tsnz!A:F,6,FALSE)</f>
        <v>#N/A</v>
      </c>
      <c r="N35" s="300">
        <v>3.0</v>
      </c>
      <c r="O35" s="257" t="str">
        <f>VLOOKUP(L35,tsnz!A:B,2,FALSE)</f>
        <v>#N/A</v>
      </c>
      <c r="P35" s="258" t="str">
        <f>VLOOKUP(L35,tsnz!A:G,7,FALSE)</f>
        <v>#N/A</v>
      </c>
      <c r="Q35" s="259" t="b">
        <v>0</v>
      </c>
      <c r="R35" s="273"/>
      <c r="S35" s="291"/>
      <c r="T35" s="107"/>
      <c r="U35" s="358">
        <f t="shared" si="6"/>
        <v>0</v>
      </c>
      <c r="V35" s="266"/>
      <c r="AD35" s="202"/>
    </row>
    <row r="36">
      <c r="A36" s="306"/>
      <c r="B36" s="439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7"/>
      <c r="M36" s="313"/>
      <c r="N36" s="107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306"/>
      <c r="B37" s="439"/>
      <c r="C37" s="307"/>
      <c r="D37" s="107"/>
      <c r="E37" s="109"/>
      <c r="F37" s="107"/>
      <c r="G37" s="318"/>
      <c r="H37" s="318"/>
      <c r="I37" s="318"/>
      <c r="J37" s="144"/>
      <c r="K37" s="319"/>
      <c r="L37" s="317"/>
      <c r="M37" s="268"/>
      <c r="N37" s="107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306"/>
      <c r="B38" s="439"/>
      <c r="C38" s="307"/>
      <c r="D38" s="107"/>
      <c r="E38" s="109"/>
      <c r="F38" s="107"/>
      <c r="G38" s="109"/>
      <c r="H38" s="109"/>
      <c r="I38" s="109"/>
      <c r="J38" s="109"/>
      <c r="K38" s="319"/>
      <c r="L38" s="317"/>
      <c r="M38" s="268"/>
      <c r="N38" s="107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306"/>
      <c r="B39" s="439"/>
      <c r="C39" s="362"/>
      <c r="D39" s="363"/>
      <c r="E39" s="363"/>
      <c r="F39" s="363"/>
      <c r="G39" s="364" t="str">
        <f>C4</f>
        <v>Wellington Tigers</v>
      </c>
      <c r="H39" s="209"/>
      <c r="I39" s="209"/>
      <c r="J39" s="365">
        <f>sum(J36+J28+J18)</f>
        <v>0</v>
      </c>
      <c r="K39" s="319"/>
      <c r="L39" s="317"/>
      <c r="M39" s="268"/>
      <c r="N39" s="363"/>
      <c r="O39" s="363"/>
      <c r="P39" s="363"/>
      <c r="Q39" s="366"/>
      <c r="R39" s="367" t="str">
        <f>N4</f>
        <v>Manawatu Marauders</v>
      </c>
      <c r="S39" s="209"/>
      <c r="T39" s="209"/>
      <c r="U39" s="368">
        <f>sum(U36+U28+U18)</f>
        <v>0</v>
      </c>
      <c r="V39" s="369"/>
      <c r="AD39" s="202"/>
    </row>
    <row r="40">
      <c r="A40" s="370"/>
      <c r="B40" s="440"/>
      <c r="C40" s="372"/>
      <c r="D40" s="241"/>
      <c r="F40" s="373"/>
      <c r="G40" s="363"/>
      <c r="H40" s="150"/>
      <c r="I40" s="150"/>
      <c r="J40" s="150"/>
      <c r="K40" s="319"/>
      <c r="L40" s="374"/>
      <c r="M40" s="371"/>
      <c r="N40" s="37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370"/>
      <c r="B41" s="440"/>
      <c r="C41" s="362"/>
      <c r="D41" s="363"/>
      <c r="E41" s="363"/>
      <c r="F41" s="363"/>
      <c r="G41" s="363"/>
      <c r="H41" s="109"/>
      <c r="I41" s="109"/>
      <c r="J41" s="109"/>
      <c r="K41" s="319"/>
      <c r="L41" s="374"/>
      <c r="M41" s="371"/>
      <c r="N41" s="363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370"/>
      <c r="B42" s="440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374"/>
      <c r="M42" s="371"/>
      <c r="N42" s="376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325" t="s">
        <v>128</v>
      </c>
      <c r="B43" s="428" t="s">
        <v>129</v>
      </c>
      <c r="C43" s="377"/>
      <c r="E43" s="244" t="s">
        <v>131</v>
      </c>
      <c r="F43" s="244" t="s">
        <v>114</v>
      </c>
      <c r="G43" s="378" t="s">
        <v>132</v>
      </c>
      <c r="H43" s="378" t="s">
        <v>133</v>
      </c>
      <c r="I43" s="378" t="s">
        <v>134</v>
      </c>
      <c r="J43" s="244" t="s">
        <v>135</v>
      </c>
      <c r="K43" s="350"/>
      <c r="L43" s="327" t="s">
        <v>128</v>
      </c>
      <c r="M43" s="379"/>
      <c r="N43" s="380"/>
      <c r="P43" s="244" t="s">
        <v>131</v>
      </c>
      <c r="Q43" s="244" t="s">
        <v>114</v>
      </c>
      <c r="R43" s="378" t="s">
        <v>132</v>
      </c>
      <c r="S43" s="378" t="s">
        <v>133</v>
      </c>
      <c r="T43" s="378" t="s">
        <v>134</v>
      </c>
      <c r="U43" s="244" t="s">
        <v>135</v>
      </c>
      <c r="V43" s="381"/>
      <c r="AD43" s="202"/>
    </row>
    <row r="44">
      <c r="A44" s="336"/>
      <c r="B44" s="429" t="str">
        <f>VLOOKUP(A44,tsnz!A:F,6,FALSE)</f>
        <v>#N/A</v>
      </c>
      <c r="C44" s="300">
        <v>1.0</v>
      </c>
      <c r="D44" s="257" t="str">
        <f>VLOOKUP(A44,tsnz!A:B,2,FALSE)</f>
        <v>#N/A</v>
      </c>
      <c r="E44" s="258" t="str">
        <f>VLOOKUP(A44,tsnz!A:G,7,FALSE)</f>
        <v>#N/A</v>
      </c>
      <c r="F44" s="259" t="b">
        <v>0</v>
      </c>
      <c r="G44" s="382"/>
      <c r="H44" s="382"/>
      <c r="I44" s="382"/>
      <c r="J44" s="160">
        <f t="shared" ref="J44:J52" si="7">SUM(G44:I44)</f>
        <v>0</v>
      </c>
      <c r="K44" s="319"/>
      <c r="L44" s="354"/>
      <c r="M44" s="258" t="str">
        <f>VLOOKUP(L44,tsnz!A:F,6,FALSE)</f>
        <v>#N/A</v>
      </c>
      <c r="N44" s="268">
        <v>1.0</v>
      </c>
      <c r="O44" s="257" t="str">
        <f>VLOOKUP(L44,tsnz!A:B,2,FALSE)</f>
        <v>#N/A</v>
      </c>
      <c r="P44" s="258" t="str">
        <f>VLOOKUP(L44,tsnz!A:G,7,FALSE)</f>
        <v>#N/A</v>
      </c>
      <c r="Q44" s="259" t="b">
        <v>0</v>
      </c>
      <c r="R44" s="382"/>
      <c r="S44" s="144"/>
      <c r="T44" s="144"/>
      <c r="U44" s="160">
        <f t="shared" ref="U44:U52" si="8">SUM(R44:T44)</f>
        <v>0</v>
      </c>
      <c r="V44" s="369"/>
      <c r="AD44" s="202"/>
    </row>
    <row r="45">
      <c r="A45" s="336"/>
      <c r="B45" s="429" t="str">
        <f>VLOOKUP(A45,tsnz!A:F,6,FALSE)</f>
        <v>#N/A</v>
      </c>
      <c r="C45" s="300">
        <v>2.0</v>
      </c>
      <c r="D45" s="257" t="str">
        <f>VLOOKUP(A45,tsnz!A:B,2,FALSE)</f>
        <v>#N/A</v>
      </c>
      <c r="E45" s="258" t="str">
        <f>VLOOKUP(A45,tsnz!A:G,7,FALSE)</f>
        <v>#N/A</v>
      </c>
      <c r="F45" s="320" t="b">
        <v>0</v>
      </c>
      <c r="G45" s="382"/>
      <c r="H45" s="382"/>
      <c r="I45" s="382"/>
      <c r="J45" s="160">
        <f t="shared" si="7"/>
        <v>0</v>
      </c>
      <c r="K45" s="319"/>
      <c r="L45" s="354"/>
      <c r="M45" s="258" t="str">
        <f>VLOOKUP(L45,tsnz!A:F,6,FALSE)</f>
        <v>#N/A</v>
      </c>
      <c r="N45" s="268">
        <v>2.0</v>
      </c>
      <c r="O45" s="257" t="str">
        <f>VLOOKUP(L45,tsnz!A:B,2,FALSE)</f>
        <v>#N/A</v>
      </c>
      <c r="P45" s="258" t="str">
        <f>VLOOKUP(L45,tsnz!A:G,7,FALSE)</f>
        <v>#N/A</v>
      </c>
      <c r="Q45" s="320" t="b">
        <v>0</v>
      </c>
      <c r="R45" s="144"/>
      <c r="S45" s="144"/>
      <c r="T45" s="144"/>
      <c r="U45" s="160">
        <f t="shared" si="8"/>
        <v>0</v>
      </c>
      <c r="V45" s="369"/>
      <c r="AD45" s="202"/>
    </row>
    <row r="46">
      <c r="A46" s="383"/>
      <c r="B46" s="429" t="str">
        <f>VLOOKUP(A46,tsnz!A:F,6,FALSE)</f>
        <v>#N/A</v>
      </c>
      <c r="C46" s="300">
        <v>3.0</v>
      </c>
      <c r="D46" s="257" t="str">
        <f>VLOOKUP(A46,tsnz!A:B,2,FALSE)</f>
        <v>#N/A</v>
      </c>
      <c r="E46" s="258" t="str">
        <f>VLOOKUP(A46,tsnz!A:G,7,FALSE)</f>
        <v>#N/A</v>
      </c>
      <c r="F46" s="320" t="b">
        <v>0</v>
      </c>
      <c r="G46" s="382"/>
      <c r="H46" s="382"/>
      <c r="I46" s="382"/>
      <c r="J46" s="160">
        <f t="shared" si="7"/>
        <v>0</v>
      </c>
      <c r="K46" s="319"/>
      <c r="L46" s="354"/>
      <c r="M46" s="258" t="str">
        <f>VLOOKUP(L46,tsnz!A:F,6,FALSE)</f>
        <v>#N/A</v>
      </c>
      <c r="N46" s="268">
        <v>3.0</v>
      </c>
      <c r="O46" s="257" t="str">
        <f>VLOOKUP(L46,tsnz!A:B,2,FALSE)</f>
        <v>#N/A</v>
      </c>
      <c r="P46" s="258" t="str">
        <f>VLOOKUP(L46,tsnz!A:G,7,FALSE)</f>
        <v>#N/A</v>
      </c>
      <c r="Q46" s="320" t="b">
        <v>0</v>
      </c>
      <c r="R46" s="144"/>
      <c r="S46" s="144"/>
      <c r="T46" s="144"/>
      <c r="U46" s="160">
        <f t="shared" si="8"/>
        <v>0</v>
      </c>
      <c r="V46" s="369"/>
      <c r="AD46" s="202"/>
    </row>
    <row r="47">
      <c r="A47" s="384"/>
      <c r="B47" s="429" t="str">
        <f>VLOOKUP(A47,tsnz!A:F,6,FALSE)</f>
        <v>#N/A</v>
      </c>
      <c r="C47" s="300">
        <v>4.0</v>
      </c>
      <c r="D47" s="257" t="str">
        <f>VLOOKUP(A47,tsnz!A:B,2,FALSE)</f>
        <v>#N/A</v>
      </c>
      <c r="E47" s="258" t="str">
        <f>VLOOKUP(A47,tsnz!A:G,7,FALSE)</f>
        <v>#N/A</v>
      </c>
      <c r="F47" s="259" t="b">
        <v>0</v>
      </c>
      <c r="G47" s="382"/>
      <c r="H47" s="382"/>
      <c r="I47" s="382"/>
      <c r="J47" s="160">
        <f t="shared" si="7"/>
        <v>0</v>
      </c>
      <c r="K47" s="319"/>
      <c r="L47" s="339"/>
      <c r="M47" s="258" t="str">
        <f>VLOOKUP(L47,tsnz!A:F,6,FALSE)</f>
        <v>#N/A</v>
      </c>
      <c r="N47" s="268">
        <v>4.0</v>
      </c>
      <c r="O47" s="257" t="str">
        <f>VLOOKUP(L47,tsnz!A:B,2,FALSE)</f>
        <v>#N/A</v>
      </c>
      <c r="P47" s="258" t="str">
        <f>VLOOKUP(L47,tsnz!A:G,7,FALSE)</f>
        <v>#N/A</v>
      </c>
      <c r="Q47" s="259" t="b">
        <v>0</v>
      </c>
      <c r="R47" s="144"/>
      <c r="S47" s="144"/>
      <c r="T47" s="144"/>
      <c r="U47" s="160">
        <f t="shared" si="8"/>
        <v>0</v>
      </c>
      <c r="V47" s="369"/>
      <c r="AD47" s="202"/>
    </row>
    <row r="48">
      <c r="A48" s="385"/>
      <c r="B48" s="429" t="str">
        <f>VLOOKUP(A48,tsnz!A:F,6,FALSE)</f>
        <v>#N/A</v>
      </c>
      <c r="C48" s="300">
        <v>5.0</v>
      </c>
      <c r="D48" s="257" t="str">
        <f>VLOOKUP(A48,tsnz!A:B,2,FALSE)</f>
        <v>#N/A</v>
      </c>
      <c r="E48" s="258" t="str">
        <f>VLOOKUP(A48,tsnz!A:G,7,FALSE)</f>
        <v>#N/A</v>
      </c>
      <c r="F48" s="320" t="b">
        <v>0</v>
      </c>
      <c r="G48" s="382"/>
      <c r="H48" s="382"/>
      <c r="I48" s="382"/>
      <c r="J48" s="160">
        <f t="shared" si="7"/>
        <v>0</v>
      </c>
      <c r="K48" s="319"/>
      <c r="L48" s="338"/>
      <c r="M48" s="258" t="str">
        <f>VLOOKUP(L48,tsnz!A:F,6,FALSE)</f>
        <v>#N/A</v>
      </c>
      <c r="N48" s="268">
        <v>5.0</v>
      </c>
      <c r="O48" s="257" t="str">
        <f>VLOOKUP(L48,tsnz!A:B,2,FALSE)</f>
        <v>#N/A</v>
      </c>
      <c r="P48" s="258" t="str">
        <f>VLOOKUP(L48,tsnz!A:G,7,FALSE)</f>
        <v>#N/A</v>
      </c>
      <c r="Q48" s="320" t="b">
        <v>0</v>
      </c>
      <c r="R48" s="144"/>
      <c r="S48" s="144"/>
      <c r="T48" s="144"/>
      <c r="U48" s="160">
        <f t="shared" si="8"/>
        <v>0</v>
      </c>
      <c r="V48" s="369"/>
      <c r="AD48" s="202"/>
    </row>
    <row r="49">
      <c r="A49" s="340"/>
      <c r="B49" s="429" t="str">
        <f>VLOOKUP(A49,tsnz!A:F,6,FALSE)</f>
        <v>#N/A</v>
      </c>
      <c r="C49" s="300">
        <v>6.0</v>
      </c>
      <c r="D49" s="257" t="str">
        <f>VLOOKUP(A49,tsnz!A:B,2,FALSE)</f>
        <v>#N/A</v>
      </c>
      <c r="E49" s="258" t="str">
        <f>VLOOKUP(A49,tsnz!A:G,7,FALSE)</f>
        <v>#N/A</v>
      </c>
      <c r="F49" s="320" t="b">
        <v>0</v>
      </c>
      <c r="G49" s="382"/>
      <c r="H49" s="382"/>
      <c r="I49" s="382"/>
      <c r="J49" s="160">
        <f t="shared" si="7"/>
        <v>0</v>
      </c>
      <c r="K49" s="319"/>
      <c r="L49" s="386"/>
      <c r="M49" s="258" t="str">
        <f>VLOOKUP(L49,tsnz!A:F,6,FALSE)</f>
        <v>#N/A</v>
      </c>
      <c r="N49" s="268">
        <v>6.0</v>
      </c>
      <c r="O49" s="257" t="str">
        <f>VLOOKUP(L49,tsnz!A:B,2,FALSE)</f>
        <v>#N/A</v>
      </c>
      <c r="P49" s="258" t="str">
        <f>VLOOKUP(L49,tsnz!A:G,7,FALSE)</f>
        <v>#N/A</v>
      </c>
      <c r="Q49" s="320" t="b">
        <v>0</v>
      </c>
      <c r="R49" s="144"/>
      <c r="S49" s="144"/>
      <c r="T49" s="144"/>
      <c r="U49" s="160">
        <f t="shared" si="8"/>
        <v>0</v>
      </c>
      <c r="V49" s="369"/>
      <c r="AD49" s="202"/>
    </row>
    <row r="50">
      <c r="A50" s="387"/>
      <c r="B50" s="429" t="str">
        <f>VLOOKUP(A50,tsnz!A:F,6,FALSE)</f>
        <v>#N/A</v>
      </c>
      <c r="C50" s="300">
        <v>7.0</v>
      </c>
      <c r="D50" s="257" t="str">
        <f>VLOOKUP(A50,tsnz!A:B,2,FALSE)</f>
        <v>#N/A</v>
      </c>
      <c r="E50" s="258" t="str">
        <f>VLOOKUP(A50,tsnz!A:G,7,FALSE)</f>
        <v>#N/A</v>
      </c>
      <c r="F50" s="259" t="b">
        <v>0</v>
      </c>
      <c r="G50" s="382"/>
      <c r="H50" s="382"/>
      <c r="I50" s="382"/>
      <c r="J50" s="160">
        <f t="shared" si="7"/>
        <v>0</v>
      </c>
      <c r="K50" s="319"/>
      <c r="L50" s="354"/>
      <c r="M50" s="258" t="str">
        <f>VLOOKUP(L50,tsnz!A:F,6,FALSE)</f>
        <v>#N/A</v>
      </c>
      <c r="N50" s="268">
        <v>7.0</v>
      </c>
      <c r="O50" s="257" t="str">
        <f>VLOOKUP(L50,tsnz!A:B,2,FALSE)</f>
        <v>#N/A</v>
      </c>
      <c r="P50" s="258" t="str">
        <f>VLOOKUP(L50,tsnz!A:G,7,FALSE)</f>
        <v>#N/A</v>
      </c>
      <c r="Q50" s="259" t="b">
        <v>0</v>
      </c>
      <c r="R50" s="144"/>
      <c r="S50" s="144"/>
      <c r="T50" s="144"/>
      <c r="U50" s="160">
        <f t="shared" si="8"/>
        <v>0</v>
      </c>
      <c r="V50" s="369"/>
      <c r="AD50" s="202"/>
    </row>
    <row r="51">
      <c r="A51" s="306"/>
      <c r="B51" s="429" t="str">
        <f>VLOOKUP(A51,tsnz!A:F,6,FALSE)</f>
        <v>#N/A</v>
      </c>
      <c r="C51" s="300">
        <v>8.0</v>
      </c>
      <c r="D51" s="257" t="str">
        <f>VLOOKUP(A51,tsnz!A:B,2,FALSE)</f>
        <v>#N/A</v>
      </c>
      <c r="E51" s="258" t="str">
        <f>VLOOKUP(A51,tsnz!A:G,7,FALSE)</f>
        <v>#N/A</v>
      </c>
      <c r="F51" s="320" t="b">
        <v>0</v>
      </c>
      <c r="G51" s="382"/>
      <c r="H51" s="382"/>
      <c r="I51" s="382"/>
      <c r="J51" s="160">
        <f t="shared" si="7"/>
        <v>0</v>
      </c>
      <c r="K51" s="319"/>
      <c r="L51" s="388"/>
      <c r="M51" s="258" t="str">
        <f>VLOOKUP(L51,tsnz!A:F,6,FALSE)</f>
        <v>#N/A</v>
      </c>
      <c r="N51" s="268">
        <v>8.0</v>
      </c>
      <c r="O51" s="257" t="str">
        <f>VLOOKUP(L51,tsnz!A:B,2,FALSE)</f>
        <v>#N/A</v>
      </c>
      <c r="P51" s="258" t="str">
        <f>VLOOKUP(L51,tsnz!A:G,7,FALSE)</f>
        <v>#N/A</v>
      </c>
      <c r="Q51" s="320" t="b">
        <v>0</v>
      </c>
      <c r="R51" s="144"/>
      <c r="S51" s="144"/>
      <c r="T51" s="144"/>
      <c r="U51" s="160">
        <f t="shared" si="8"/>
        <v>0</v>
      </c>
      <c r="V51" s="369"/>
      <c r="AD51" s="202"/>
    </row>
    <row r="52">
      <c r="A52" s="389"/>
      <c r="B52" s="441" t="str">
        <f>VLOOKUP(A52,tsnz!A:F,6,FALSE)</f>
        <v>#N/A</v>
      </c>
      <c r="C52" s="391">
        <v>9.0</v>
      </c>
      <c r="D52" s="392" t="str">
        <f>VLOOKUP(A52,tsnz!A:B,2,FALSE)</f>
        <v>#N/A</v>
      </c>
      <c r="E52" s="393" t="str">
        <f>VLOOKUP(A52,tsnz!A:G,7,FALSE)</f>
        <v>#N/A</v>
      </c>
      <c r="F52" s="394" t="b">
        <v>0</v>
      </c>
      <c r="G52" s="395"/>
      <c r="H52" s="395"/>
      <c r="I52" s="395"/>
      <c r="J52" s="396">
        <f t="shared" si="7"/>
        <v>0</v>
      </c>
      <c r="K52" s="397"/>
      <c r="L52" s="398"/>
      <c r="M52" s="393" t="str">
        <f>VLOOKUP(L52,tsnz!A:F,6,FALSE)</f>
        <v>#N/A</v>
      </c>
      <c r="N52" s="399">
        <v>9.0</v>
      </c>
      <c r="O52" s="392" t="str">
        <f>VLOOKUP(L52,tsnz!A:B,2,FALSE)</f>
        <v>#N/A</v>
      </c>
      <c r="P52" s="393" t="str">
        <f>VLOOKUP(L52,tsnz!A:G,7,FALSE)</f>
        <v>#N/A</v>
      </c>
      <c r="Q52" s="394" t="b">
        <v>0</v>
      </c>
      <c r="R52" s="400"/>
      <c r="S52" s="400"/>
      <c r="T52" s="400"/>
      <c r="U52" s="396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2">
    <mergeCell ref="W4:Y4"/>
    <mergeCell ref="AA4:AD4"/>
    <mergeCell ref="I6:J6"/>
    <mergeCell ref="T6:U6"/>
    <mergeCell ref="G39:I39"/>
    <mergeCell ref="R39:T39"/>
    <mergeCell ref="D40:E40"/>
    <mergeCell ref="C43:D43"/>
    <mergeCell ref="N43:O43"/>
    <mergeCell ref="D1:AC1"/>
    <mergeCell ref="D2:AC2"/>
    <mergeCell ref="D3:I3"/>
    <mergeCell ref="O3:T3"/>
    <mergeCell ref="C4:J4"/>
    <mergeCell ref="N4:U4"/>
    <mergeCell ref="I5:J5"/>
    <mergeCell ref="Y3:AA3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U23:U27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1" priority="3" operator="beginsWith" text="200">
      <formula>LEFT((J33),LEN("200"))=("200")</formula>
    </cfRule>
  </conditionalFormatting>
  <conditionalFormatting sqref="A1:B1">
    <cfRule type="notContainsBlanks" dxfId="2" priority="4">
      <formula>LEN(TRIM(A1))&gt;0</formula>
    </cfRule>
  </conditionalFormatting>
  <conditionalFormatting sqref="G8:I35 R8:T35">
    <cfRule type="cellIs" dxfId="3" priority="5" operator="greaterThanOrEqual">
      <formula>100</formula>
    </cfRule>
  </conditionalFormatting>
  <conditionalFormatting sqref="B8:B52">
    <cfRule type="cellIs" dxfId="2" priority="6" operator="equal">
      <formula>2025</formula>
    </cfRule>
  </conditionalFormatting>
  <conditionalFormatting sqref="M8:M52">
    <cfRule type="cellIs" dxfId="2" priority="7" operator="equal">
      <formula>2025</formula>
    </cfRule>
  </conditionalFormatting>
  <conditionalFormatting sqref="M8:M52">
    <cfRule type="cellIs" dxfId="2" priority="8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990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75"/>
    <col customWidth="1" min="9" max="9" width="13.75"/>
    <col customWidth="1" min="10" max="10" width="11.38"/>
    <col customWidth="1" min="11" max="11" width="1.38"/>
    <col customWidth="1" min="12" max="13" width="8.38"/>
    <col customWidth="1" min="14" max="14" width="4.75"/>
    <col customWidth="1" min="15" max="15" width="23.25"/>
    <col customWidth="1" min="16" max="16" width="5.75"/>
    <col customWidth="1" min="17" max="17" width="6.75"/>
    <col customWidth="1" min="18" max="18" width="10.38"/>
    <col customWidth="1" min="19" max="19" width="12.63"/>
    <col customWidth="1" min="20" max="20" width="12.38"/>
    <col customWidth="1" min="21" max="21" width="10.88"/>
    <col customWidth="1" min="22" max="22" width="1.63"/>
    <col customWidth="1" min="23" max="23" width="5.63"/>
    <col customWidth="1" min="24" max="24" width="11.88"/>
    <col customWidth="1" min="25" max="25" width="15.13"/>
    <col customWidth="1" min="26" max="26" width="20.13"/>
    <col customWidth="1" min="27" max="27" width="13.63"/>
    <col customWidth="1" min="28" max="28" width="7.88"/>
    <col customWidth="1" min="29" max="29" width="10.5"/>
    <col customWidth="1" min="30" max="30" width="6.13"/>
  </cols>
  <sheetData>
    <row r="1">
      <c r="A1" s="194"/>
      <c r="B1" s="404"/>
      <c r="C1" s="405"/>
      <c r="D1" s="406" t="s">
        <v>107</v>
      </c>
      <c r="E1" s="407"/>
      <c r="F1" s="407"/>
      <c r="G1" s="407"/>
      <c r="H1" s="407"/>
      <c r="I1" s="407"/>
      <c r="J1" s="407"/>
      <c r="K1" s="407"/>
      <c r="L1" s="407"/>
      <c r="M1" s="407"/>
      <c r="N1" s="407"/>
      <c r="O1" s="407"/>
      <c r="P1" s="407"/>
      <c r="Q1" s="407"/>
      <c r="R1" s="407"/>
      <c r="S1" s="407"/>
      <c r="T1" s="407"/>
      <c r="U1" s="407"/>
      <c r="V1" s="407"/>
      <c r="W1" s="407"/>
      <c r="X1" s="407"/>
      <c r="Y1" s="407"/>
      <c r="Z1" s="407"/>
      <c r="AA1" s="407"/>
      <c r="AB1" s="407"/>
      <c r="AC1" s="408"/>
      <c r="AD1" s="409"/>
    </row>
    <row r="2">
      <c r="A2" s="199" t="s">
        <v>125</v>
      </c>
      <c r="B2" s="410"/>
      <c r="C2" s="411"/>
      <c r="D2" s="82" t="s">
        <v>126</v>
      </c>
      <c r="AC2" s="37"/>
      <c r="AD2" s="82"/>
    </row>
    <row r="3">
      <c r="A3" s="203"/>
      <c r="B3" s="410"/>
      <c r="C3" s="412"/>
      <c r="D3" s="413" t="s">
        <v>109</v>
      </c>
      <c r="E3" s="205"/>
      <c r="F3" s="205"/>
      <c r="G3" s="205"/>
      <c r="H3" s="205"/>
      <c r="I3" s="205"/>
      <c r="J3" s="414"/>
      <c r="K3" s="415"/>
      <c r="L3" s="415"/>
      <c r="M3" s="415"/>
      <c r="N3" s="416"/>
      <c r="O3" s="417" t="s">
        <v>150</v>
      </c>
      <c r="P3" s="205"/>
      <c r="Q3" s="205"/>
      <c r="R3" s="205"/>
      <c r="S3" s="205"/>
      <c r="T3" s="205"/>
      <c r="U3" s="418"/>
      <c r="V3" s="419"/>
      <c r="W3" s="420"/>
      <c r="X3" s="420"/>
      <c r="Y3" s="421" t="s">
        <v>153</v>
      </c>
      <c r="AB3" s="420"/>
      <c r="AC3" s="422"/>
      <c r="AD3" s="420"/>
    </row>
    <row r="4">
      <c r="A4" s="207"/>
      <c r="C4" s="208" t="s">
        <v>13</v>
      </c>
      <c r="D4" s="209"/>
      <c r="E4" s="209"/>
      <c r="F4" s="209"/>
      <c r="G4" s="209"/>
      <c r="H4" s="209"/>
      <c r="I4" s="209"/>
      <c r="J4" s="213"/>
      <c r="K4" s="225"/>
      <c r="L4" s="220"/>
      <c r="M4" s="220"/>
      <c r="N4" s="423" t="s">
        <v>15</v>
      </c>
      <c r="O4" s="209"/>
      <c r="P4" s="209"/>
      <c r="Q4" s="209"/>
      <c r="R4" s="209"/>
      <c r="S4" s="209"/>
      <c r="T4" s="209"/>
      <c r="U4" s="213"/>
      <c r="V4" s="214"/>
      <c r="W4" s="215" t="str">
        <f>C4</f>
        <v>Canterbury Snipers</v>
      </c>
      <c r="X4" s="209"/>
      <c r="Y4" s="213"/>
      <c r="Z4" s="216"/>
      <c r="AA4" s="217" t="str">
        <f>N4</f>
        <v>Marlborough Suns</v>
      </c>
      <c r="AB4" s="209"/>
      <c r="AC4" s="209"/>
      <c r="AD4" s="213"/>
    </row>
    <row r="5">
      <c r="A5" s="219"/>
      <c r="B5" s="442"/>
      <c r="C5" s="221"/>
      <c r="D5" s="222"/>
      <c r="E5" s="223"/>
      <c r="F5" s="222"/>
      <c r="G5" s="223"/>
      <c r="H5" s="223"/>
      <c r="I5" s="224"/>
      <c r="K5" s="225"/>
      <c r="L5" s="220"/>
      <c r="M5" s="220"/>
      <c r="N5" s="226"/>
      <c r="O5" s="226"/>
      <c r="P5" s="227"/>
      <c r="Q5" s="226"/>
      <c r="R5" s="228"/>
      <c r="S5" s="228"/>
      <c r="T5" s="229"/>
      <c r="U5" s="229"/>
      <c r="V5" s="214"/>
      <c r="W5" s="230"/>
      <c r="X5" s="231"/>
      <c r="Y5" s="107"/>
      <c r="AB5" s="232"/>
      <c r="AC5" s="232"/>
      <c r="AD5" s="233"/>
    </row>
    <row r="6">
      <c r="A6" s="234"/>
      <c r="B6" s="427"/>
      <c r="C6" s="236" t="s">
        <v>127</v>
      </c>
      <c r="D6" s="107"/>
      <c r="E6" s="109"/>
      <c r="F6" s="107"/>
      <c r="G6" s="109"/>
      <c r="H6" s="109"/>
      <c r="I6" s="237"/>
      <c r="K6" s="238"/>
      <c r="L6" s="235"/>
      <c r="M6" s="235"/>
      <c r="N6" s="239" t="s">
        <v>127</v>
      </c>
      <c r="O6" s="107"/>
      <c r="P6" s="109"/>
      <c r="Q6" s="107"/>
      <c r="R6" s="109"/>
      <c r="S6" s="109"/>
      <c r="T6" s="237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243" t="s">
        <v>128</v>
      </c>
      <c r="B7" s="428" t="s">
        <v>129</v>
      </c>
      <c r="C7" s="245"/>
      <c r="D7" s="246" t="s">
        <v>130</v>
      </c>
      <c r="E7" s="244" t="s">
        <v>131</v>
      </c>
      <c r="F7" s="244" t="s">
        <v>114</v>
      </c>
      <c r="G7" s="247" t="s">
        <v>132</v>
      </c>
      <c r="H7" s="247" t="s">
        <v>133</v>
      </c>
      <c r="I7" s="247" t="s">
        <v>134</v>
      </c>
      <c r="J7" s="244" t="s">
        <v>135</v>
      </c>
      <c r="K7" s="248"/>
      <c r="L7" s="249" t="s">
        <v>128</v>
      </c>
      <c r="M7" s="244" t="s">
        <v>129</v>
      </c>
      <c r="N7" s="250"/>
      <c r="O7" s="246" t="s">
        <v>130</v>
      </c>
      <c r="P7" s="244" t="s">
        <v>131</v>
      </c>
      <c r="Q7" s="244" t="s">
        <v>114</v>
      </c>
      <c r="R7" s="247" t="s">
        <v>132</v>
      </c>
      <c r="S7" s="247" t="s">
        <v>133</v>
      </c>
      <c r="T7" s="247" t="s">
        <v>134</v>
      </c>
      <c r="U7" s="249" t="s">
        <v>135</v>
      </c>
      <c r="V7" s="251"/>
      <c r="W7" s="252"/>
      <c r="AD7" s="253"/>
    </row>
    <row r="8">
      <c r="A8" s="254"/>
      <c r="B8" s="429" t="str">
        <f>VLOOKUP(A8,tsnz!A:F,6,FALSE)</f>
        <v>#N/A</v>
      </c>
      <c r="C8" s="256">
        <v>1.0</v>
      </c>
      <c r="D8" s="257" t="str">
        <f>VLOOKUP(A8,tsnz!A:B,2,FALSE)</f>
        <v>#N/A</v>
      </c>
      <c r="E8" s="258" t="str">
        <f>VLOOKUP(A8,tsnz!A:G,7,FALSE)</f>
        <v>#N/A</v>
      </c>
      <c r="F8" s="259" t="b">
        <v>0</v>
      </c>
      <c r="G8" s="260"/>
      <c r="H8" s="260"/>
      <c r="I8" s="260"/>
      <c r="J8" s="261">
        <f t="shared" ref="J8:J17" si="1">sum(G8:I8)</f>
        <v>0</v>
      </c>
      <c r="K8" s="262"/>
      <c r="L8" s="263"/>
      <c r="M8" s="258" t="str">
        <f>VLOOKUP(L8,tsnz!A:F,6,FALSE)</f>
        <v>#N/A</v>
      </c>
      <c r="N8" s="256">
        <v>1.0</v>
      </c>
      <c r="O8" s="257" t="str">
        <f>VLOOKUP(L8,tsnz!A:B,2,FALSE)</f>
        <v>#N/A</v>
      </c>
      <c r="P8" s="258" t="str">
        <f>VLOOKUP(L8,tsnz!A:G,7,FALSE)</f>
        <v>#N/A</v>
      </c>
      <c r="Q8" s="259" t="b">
        <v>0</v>
      </c>
      <c r="R8" s="264"/>
      <c r="S8" s="264"/>
      <c r="T8" s="264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430"/>
      <c r="B9" s="431" t="str">
        <f>VLOOKUP(A9,tsnz!A:F,6,FALSE)</f>
        <v>#N/A</v>
      </c>
      <c r="C9" s="256">
        <v>2.0</v>
      </c>
      <c r="D9" s="257" t="str">
        <f>VLOOKUP(A9,tsnz!A:B,2,FALSE)</f>
        <v>#N/A</v>
      </c>
      <c r="E9" s="258" t="str">
        <f>VLOOKUP(A9,tsnz!A:G,7,FALSE)</f>
        <v>#N/A</v>
      </c>
      <c r="F9" s="259" t="b">
        <v>0</v>
      </c>
      <c r="G9" s="432"/>
      <c r="H9" s="432"/>
      <c r="I9" s="432"/>
      <c r="J9" s="261">
        <f t="shared" si="1"/>
        <v>0</v>
      </c>
      <c r="K9" s="262"/>
      <c r="L9" s="276"/>
      <c r="M9" s="258" t="str">
        <f>VLOOKUP(L9,tsnz!A:F,6,FALSE)</f>
        <v>#N/A</v>
      </c>
      <c r="N9" s="256">
        <v>2.0</v>
      </c>
      <c r="O9" s="257" t="str">
        <f>VLOOKUP(L9,tsnz!A:B,2,FALSE)</f>
        <v>#N/A</v>
      </c>
      <c r="P9" s="258" t="str">
        <f>VLOOKUP(L9,tsnz!A:G,7,FALSE)</f>
        <v>#N/A</v>
      </c>
      <c r="Q9" s="259" t="b">
        <v>0</v>
      </c>
      <c r="R9" s="273"/>
      <c r="S9" s="273"/>
      <c r="T9" s="273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275"/>
      <c r="B10" s="429" t="str">
        <f>VLOOKUP(A10,tsnz!A:F,6,FALSE)</f>
        <v>#N/A</v>
      </c>
      <c r="C10" s="256">
        <v>3.0</v>
      </c>
      <c r="D10" s="257" t="str">
        <f>VLOOKUP(A10,tsnz!A:B,2,FALSE)</f>
        <v>#N/A</v>
      </c>
      <c r="E10" s="258" t="str">
        <f>VLOOKUP(A10,tsnz!A:G,7,FALSE)</f>
        <v>#N/A</v>
      </c>
      <c r="F10" s="259" t="b">
        <v>0</v>
      </c>
      <c r="G10" s="432"/>
      <c r="H10" s="432"/>
      <c r="I10" s="432"/>
      <c r="J10" s="261">
        <f t="shared" si="1"/>
        <v>0</v>
      </c>
      <c r="K10" s="262"/>
      <c r="L10" s="276"/>
      <c r="M10" s="258" t="str">
        <f>VLOOKUP(L10,tsnz!A:F,6,FALSE)</f>
        <v>#N/A</v>
      </c>
      <c r="N10" s="256">
        <v>3.0</v>
      </c>
      <c r="O10" s="257" t="str">
        <f>VLOOKUP(L10,tsnz!A:B,2,FALSE)</f>
        <v>#N/A</v>
      </c>
      <c r="P10" s="258" t="str">
        <f>VLOOKUP(L10,tsnz!A:G,7,FALSE)</f>
        <v>#N/A</v>
      </c>
      <c r="Q10" s="259" t="b">
        <v>0</v>
      </c>
      <c r="R10" s="273"/>
      <c r="S10" s="273"/>
      <c r="T10" s="273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277"/>
      <c r="B11" s="429" t="str">
        <f>VLOOKUP(A11,tsnz!A:F,6,FALSE)</f>
        <v>#N/A</v>
      </c>
      <c r="C11" s="256">
        <v>4.0</v>
      </c>
      <c r="D11" s="257" t="str">
        <f>VLOOKUP(A11,tsnz!A:B,2,FALSE)</f>
        <v>#N/A</v>
      </c>
      <c r="E11" s="258" t="str">
        <f>VLOOKUP(A11,tsnz!A:G,7,FALSE)</f>
        <v>#N/A</v>
      </c>
      <c r="F11" s="259" t="b">
        <v>0</v>
      </c>
      <c r="G11" s="432"/>
      <c r="H11" s="432"/>
      <c r="I11" s="432"/>
      <c r="J11" s="261">
        <f t="shared" si="1"/>
        <v>0</v>
      </c>
      <c r="K11" s="262"/>
      <c r="L11" s="278"/>
      <c r="M11" s="258" t="str">
        <f>VLOOKUP(L11,tsnz!A:F,6,FALSE)</f>
        <v>#N/A</v>
      </c>
      <c r="N11" s="256">
        <v>4.0</v>
      </c>
      <c r="O11" s="257" t="str">
        <f>VLOOKUP(L11,tsnz!A:B,2,FALSE)</f>
        <v>#N/A</v>
      </c>
      <c r="P11" s="258" t="str">
        <f>VLOOKUP(L11,tsnz!A:G,7,FALSE)</f>
        <v>#N/A</v>
      </c>
      <c r="Q11" s="259" t="b">
        <v>0</v>
      </c>
      <c r="R11" s="279"/>
      <c r="S11" s="279"/>
      <c r="T11" s="273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283"/>
      <c r="B12" s="429" t="str">
        <f>VLOOKUP(A12,tsnz!A:F,6,FALSE)</f>
        <v>#N/A</v>
      </c>
      <c r="C12" s="256">
        <v>5.0</v>
      </c>
      <c r="D12" s="257" t="str">
        <f>VLOOKUP(A12,tsnz!A:B,2,FALSE)</f>
        <v>#N/A</v>
      </c>
      <c r="E12" s="258" t="str">
        <f>VLOOKUP(A12,tsnz!A:G,7,FALSE)</f>
        <v>#N/A</v>
      </c>
      <c r="F12" s="259" t="b">
        <v>0</v>
      </c>
      <c r="G12" s="432"/>
      <c r="H12" s="432"/>
      <c r="I12" s="432"/>
      <c r="J12" s="261">
        <f t="shared" si="1"/>
        <v>0</v>
      </c>
      <c r="K12" s="262"/>
      <c r="L12" s="284"/>
      <c r="M12" s="258" t="str">
        <f>VLOOKUP(L12,tsnz!A:F,6,FALSE)</f>
        <v>#N/A</v>
      </c>
      <c r="N12" s="256">
        <v>5.0</v>
      </c>
      <c r="O12" s="257" t="str">
        <f>VLOOKUP(L12,tsnz!A:B,2,FALSE)</f>
        <v>#N/A</v>
      </c>
      <c r="P12" s="258" t="str">
        <f>VLOOKUP(L12,tsnz!A:G,7,FALSE)</f>
        <v>#N/A</v>
      </c>
      <c r="Q12" s="259" t="b">
        <v>0</v>
      </c>
      <c r="R12" s="273"/>
      <c r="S12" s="273"/>
      <c r="T12" s="273"/>
      <c r="U12" s="265">
        <f t="shared" si="2"/>
        <v>0</v>
      </c>
      <c r="V12" s="266"/>
      <c r="W12" s="252"/>
      <c r="X12" s="285"/>
      <c r="Y12" s="286" t="s">
        <v>154</v>
      </c>
      <c r="AC12" s="149"/>
      <c r="AD12" s="270"/>
    </row>
    <row r="13">
      <c r="A13" s="287"/>
      <c r="B13" s="429" t="str">
        <f>VLOOKUP(A13,tsnz!A:F,6,FALSE)</f>
        <v>#N/A</v>
      </c>
      <c r="C13" s="256">
        <v>6.0</v>
      </c>
      <c r="D13" s="257" t="str">
        <f>VLOOKUP(A13,tsnz!A:B,2,FALSE)</f>
        <v>#N/A</v>
      </c>
      <c r="E13" s="258" t="str">
        <f>VLOOKUP(A13,tsnz!A:G,7,FALSE)</f>
        <v>#N/A</v>
      </c>
      <c r="F13" s="259" t="b">
        <v>0</v>
      </c>
      <c r="G13" s="432"/>
      <c r="H13" s="432"/>
      <c r="I13" s="432"/>
      <c r="J13" s="261">
        <f t="shared" si="1"/>
        <v>0</v>
      </c>
      <c r="K13" s="262"/>
      <c r="L13" s="288"/>
      <c r="M13" s="258" t="str">
        <f>VLOOKUP(L13,tsnz!A:F,6,FALSE)</f>
        <v>#N/A</v>
      </c>
      <c r="N13" s="256">
        <v>6.0</v>
      </c>
      <c r="O13" s="257" t="str">
        <f>VLOOKUP(L13,tsnz!A:B,2,FALSE)</f>
        <v>#N/A</v>
      </c>
      <c r="P13" s="258" t="str">
        <f>VLOOKUP(L13,tsnz!A:G,7,FALSE)</f>
        <v>#N/A</v>
      </c>
      <c r="Q13" s="259" t="b">
        <v>0</v>
      </c>
      <c r="R13" s="273"/>
      <c r="S13" s="273"/>
      <c r="T13" s="273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277"/>
      <c r="B14" s="429" t="str">
        <f>VLOOKUP(A14,tsnz!A:F,6,FALSE)</f>
        <v>#N/A</v>
      </c>
      <c r="C14" s="256">
        <v>7.0</v>
      </c>
      <c r="D14" s="257" t="str">
        <f>VLOOKUP(A14,tsnz!A:B,2,FALSE)</f>
        <v>#N/A</v>
      </c>
      <c r="E14" s="258" t="str">
        <f>VLOOKUP(A14,tsnz!A:G,7,FALSE)</f>
        <v>#N/A</v>
      </c>
      <c r="F14" s="259" t="b">
        <v>0</v>
      </c>
      <c r="G14" s="432"/>
      <c r="H14" s="433"/>
      <c r="I14" s="433"/>
      <c r="J14" s="261">
        <f t="shared" si="1"/>
        <v>0</v>
      </c>
      <c r="K14" s="262"/>
      <c r="L14" s="278"/>
      <c r="M14" s="258" t="str">
        <f>VLOOKUP(L14,tsnz!A:F,6,FALSE)</f>
        <v>#N/A</v>
      </c>
      <c r="N14" s="256">
        <v>7.0</v>
      </c>
      <c r="O14" s="257" t="str">
        <f>VLOOKUP(L14,tsnz!A:B,2,FALSE)</f>
        <v>#N/A</v>
      </c>
      <c r="P14" s="258" t="str">
        <f>VLOOKUP(L14,tsnz!A:G,7,FALSE)</f>
        <v>#N/A</v>
      </c>
      <c r="Q14" s="259" t="b">
        <v>0</v>
      </c>
      <c r="R14" s="273"/>
      <c r="S14" s="291"/>
      <c r="T14" s="273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294"/>
      <c r="B15" s="429" t="str">
        <f>VLOOKUP(A15,tsnz!A:F,6,FALSE)</f>
        <v>#N/A</v>
      </c>
      <c r="C15" s="256">
        <v>8.0</v>
      </c>
      <c r="D15" s="257" t="str">
        <f>VLOOKUP(A15,tsnz!A:B,2,FALSE)</f>
        <v>#N/A</v>
      </c>
      <c r="E15" s="258" t="str">
        <f>VLOOKUP(A15,tsnz!A:G,7,FALSE)</f>
        <v>#N/A</v>
      </c>
      <c r="F15" s="259" t="b">
        <v>0</v>
      </c>
      <c r="G15" s="432"/>
      <c r="H15" s="433"/>
      <c r="I15" s="433"/>
      <c r="J15" s="261">
        <f t="shared" si="1"/>
        <v>0</v>
      </c>
      <c r="K15" s="262"/>
      <c r="L15" s="278"/>
      <c r="M15" s="258" t="str">
        <f>VLOOKUP(L15,tsnz!A:F,6,FALSE)</f>
        <v>#N/A</v>
      </c>
      <c r="N15" s="256">
        <v>8.0</v>
      </c>
      <c r="O15" s="257" t="str">
        <f>VLOOKUP(L15,tsnz!A:B,2,FALSE)</f>
        <v>#N/A</v>
      </c>
      <c r="P15" s="258" t="str">
        <f>VLOOKUP(L15,tsnz!A:G,7,FALSE)</f>
        <v>#N/A</v>
      </c>
      <c r="Q15" s="259" t="b">
        <v>0</v>
      </c>
      <c r="R15" s="273"/>
      <c r="S15" s="291"/>
      <c r="T15" s="291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287"/>
      <c r="B16" s="429" t="str">
        <f>VLOOKUP(A16,tsnz!A:F,6,FALSE)</f>
        <v>#N/A</v>
      </c>
      <c r="C16" s="256">
        <v>9.0</v>
      </c>
      <c r="D16" s="257" t="str">
        <f>VLOOKUP(A16,tsnz!A:B,2,FALSE)</f>
        <v>#N/A</v>
      </c>
      <c r="E16" s="258" t="str">
        <f>VLOOKUP(A16,tsnz!A:G,7,FALSE)</f>
        <v>#N/A</v>
      </c>
      <c r="F16" s="259" t="b">
        <v>0</v>
      </c>
      <c r="G16" s="432"/>
      <c r="H16" s="433"/>
      <c r="I16" s="433"/>
      <c r="J16" s="261">
        <f t="shared" si="1"/>
        <v>0</v>
      </c>
      <c r="K16" s="262"/>
      <c r="L16" s="278"/>
      <c r="M16" s="258" t="str">
        <f>VLOOKUP(L16,tsnz!A:F,6,FALSE)</f>
        <v>#N/A</v>
      </c>
      <c r="N16" s="256">
        <v>9.0</v>
      </c>
      <c r="O16" s="257" t="str">
        <f>VLOOKUP(L16,tsnz!A:B,2,FALSE)</f>
        <v>#N/A</v>
      </c>
      <c r="P16" s="258" t="str">
        <f>VLOOKUP(L16,tsnz!A:G,7,FALSE)</f>
        <v>#N/A</v>
      </c>
      <c r="Q16" s="259" t="b">
        <v>0</v>
      </c>
      <c r="R16" s="273"/>
      <c r="S16" s="273"/>
      <c r="T16" s="291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299"/>
      <c r="B17" s="429" t="str">
        <f>VLOOKUP(A17,tsnz!A:F,6,FALSE)</f>
        <v>#N/A</v>
      </c>
      <c r="C17" s="300">
        <v>10.0</v>
      </c>
      <c r="D17" s="257" t="str">
        <f>VLOOKUP(A17,tsnz!A:B,2,FALSE)</f>
        <v>#N/A</v>
      </c>
      <c r="E17" s="258" t="str">
        <f>VLOOKUP(A17,tsnz!A:G,7,FALSE)</f>
        <v>#N/A</v>
      </c>
      <c r="F17" s="259" t="b">
        <v>0</v>
      </c>
      <c r="G17" s="432"/>
      <c r="H17" s="433"/>
      <c r="I17" s="433"/>
      <c r="J17" s="301">
        <f t="shared" si="1"/>
        <v>0</v>
      </c>
      <c r="K17" s="262"/>
      <c r="L17" s="302"/>
      <c r="M17" s="258" t="str">
        <f>VLOOKUP(L17,tsnz!A:F,6,FALSE)</f>
        <v>#N/A</v>
      </c>
      <c r="N17" s="300">
        <v>10.0</v>
      </c>
      <c r="O17" s="257" t="str">
        <f>VLOOKUP(L17,tsnz!A:B,2,FALSE)</f>
        <v>#N/A</v>
      </c>
      <c r="P17" s="258" t="str">
        <f>VLOOKUP(L17,tsnz!A:G,7,FALSE)</f>
        <v>#N/A</v>
      </c>
      <c r="Q17" s="259" t="b">
        <v>0</v>
      </c>
      <c r="R17" s="273"/>
      <c r="S17" s="291"/>
      <c r="T17" s="291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306"/>
      <c r="B18" s="434"/>
      <c r="C18" s="307"/>
      <c r="D18" s="107"/>
      <c r="E18" s="109"/>
      <c r="F18" s="107"/>
      <c r="G18" s="308"/>
      <c r="H18" s="308"/>
      <c r="I18" s="309"/>
      <c r="J18" s="310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311"/>
      <c r="L18" s="312"/>
      <c r="M18" s="313"/>
      <c r="N18" s="307"/>
      <c r="O18" s="107"/>
      <c r="P18" s="109"/>
      <c r="Q18" s="107"/>
      <c r="R18" s="121"/>
      <c r="S18" s="121"/>
      <c r="T18" s="314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306"/>
      <c r="B19" s="434"/>
      <c r="C19" s="307"/>
      <c r="D19" s="107"/>
      <c r="E19" s="109"/>
      <c r="F19" s="107"/>
      <c r="G19" s="317"/>
      <c r="H19" s="317"/>
      <c r="I19" s="317"/>
      <c r="J19" s="318"/>
      <c r="K19" s="319"/>
      <c r="L19" s="317"/>
      <c r="M19" s="313"/>
      <c r="N19" s="307"/>
      <c r="O19" s="107"/>
      <c r="P19" s="109"/>
      <c r="Q19" s="107"/>
      <c r="R19" s="107"/>
      <c r="S19" s="107"/>
      <c r="T19" s="10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306"/>
      <c r="B20" s="434"/>
      <c r="C20" s="307"/>
      <c r="D20" s="107"/>
      <c r="E20" s="109"/>
      <c r="F20" s="107"/>
      <c r="G20" s="317"/>
      <c r="H20" s="317"/>
      <c r="I20" s="317"/>
      <c r="J20" s="321"/>
      <c r="K20" s="319"/>
      <c r="L20" s="317"/>
      <c r="M20" s="313"/>
      <c r="N20" s="307"/>
      <c r="O20" s="107"/>
      <c r="P20" s="109"/>
      <c r="Q20" s="107"/>
      <c r="R20" s="107"/>
      <c r="S20" s="107"/>
      <c r="T20" s="10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306"/>
      <c r="B21" s="434"/>
      <c r="C21" s="236" t="s">
        <v>144</v>
      </c>
      <c r="D21" s="107"/>
      <c r="E21" s="322" t="s">
        <v>145</v>
      </c>
      <c r="F21" s="107"/>
      <c r="G21" s="317"/>
      <c r="H21" s="317"/>
      <c r="I21" s="317"/>
      <c r="J21" s="109"/>
      <c r="K21" s="319"/>
      <c r="L21" s="317"/>
      <c r="M21" s="313"/>
      <c r="N21" s="236" t="s">
        <v>144</v>
      </c>
      <c r="O21" s="107"/>
      <c r="P21" s="322" t="s">
        <v>145</v>
      </c>
      <c r="Q21" s="107"/>
      <c r="R21" s="107"/>
      <c r="S21" s="107"/>
      <c r="T21" s="107"/>
      <c r="U21" s="323"/>
      <c r="V21" s="266"/>
      <c r="AD21" s="324"/>
    </row>
    <row r="22">
      <c r="A22" s="325" t="s">
        <v>128</v>
      </c>
      <c r="B22" s="428" t="s">
        <v>129</v>
      </c>
      <c r="C22" s="245"/>
      <c r="D22" s="246" t="s">
        <v>130</v>
      </c>
      <c r="E22" s="244" t="s">
        <v>131</v>
      </c>
      <c r="F22" s="244" t="s">
        <v>114</v>
      </c>
      <c r="G22" s="326" t="s">
        <v>132</v>
      </c>
      <c r="H22" s="326" t="s">
        <v>133</v>
      </c>
      <c r="I22" s="326" t="s">
        <v>134</v>
      </c>
      <c r="J22" s="244" t="s">
        <v>135</v>
      </c>
      <c r="K22" s="248"/>
      <c r="L22" s="327" t="s">
        <v>128</v>
      </c>
      <c r="M22" s="244" t="s">
        <v>129</v>
      </c>
      <c r="N22" s="245"/>
      <c r="O22" s="246" t="s">
        <v>130</v>
      </c>
      <c r="P22" s="244" t="s">
        <v>131</v>
      </c>
      <c r="Q22" s="244" t="s">
        <v>114</v>
      </c>
      <c r="R22" s="328" t="s">
        <v>132</v>
      </c>
      <c r="S22" s="328" t="s">
        <v>133</v>
      </c>
      <c r="T22" s="329" t="s">
        <v>134</v>
      </c>
      <c r="U22" s="330" t="s">
        <v>135</v>
      </c>
      <c r="V22" s="251"/>
      <c r="AD22" s="324"/>
    </row>
    <row r="23">
      <c r="A23" s="277"/>
      <c r="B23" s="429" t="str">
        <f>VLOOKUP(A23,tsnz!A:F,6,FALSE)</f>
        <v>#N/A</v>
      </c>
      <c r="C23" s="256">
        <v>1.0</v>
      </c>
      <c r="D23" s="257" t="str">
        <f>VLOOKUP(A23,tsnz!A:B,2,FALSE)</f>
        <v>#N/A</v>
      </c>
      <c r="E23" s="258" t="str">
        <f>VLOOKUP(A23,tsnz!A:G,7,FALSE)</f>
        <v>#N/A</v>
      </c>
      <c r="F23" s="259" t="b">
        <v>0</v>
      </c>
      <c r="G23" s="432"/>
      <c r="H23" s="433"/>
      <c r="I23" s="435"/>
      <c r="J23" s="261">
        <f t="shared" ref="J23:J27" si="3">sum(G23:I23)</f>
        <v>0</v>
      </c>
      <c r="K23" s="331"/>
      <c r="L23" s="436"/>
      <c r="M23" s="258" t="str">
        <f>VLOOKUP(L23,tsnz!A:F,6,FALSE)</f>
        <v>#N/A</v>
      </c>
      <c r="N23" s="256">
        <v>1.0</v>
      </c>
      <c r="O23" s="257" t="str">
        <f>VLOOKUP(L23,tsnz!A:B,2,FALSE)</f>
        <v>#N/A</v>
      </c>
      <c r="P23" s="258" t="str">
        <f>VLOOKUP(L23,tsnz!A:G,7,FALSE)</f>
        <v>#N/A</v>
      </c>
      <c r="Q23" s="259" t="b">
        <v>0</v>
      </c>
      <c r="R23" s="333"/>
      <c r="S23" s="334"/>
      <c r="T23" s="334"/>
      <c r="U23" s="335">
        <f t="shared" ref="U23:U27" si="4">sum(R23:T23)</f>
        <v>0</v>
      </c>
      <c r="V23" s="266"/>
      <c r="AD23" s="324"/>
    </row>
    <row r="24">
      <c r="A24" s="336"/>
      <c r="B24" s="429" t="str">
        <f>VLOOKUP(A24,tsnz!A:F,6,FALSE)</f>
        <v>#N/A</v>
      </c>
      <c r="C24" s="256">
        <v>2.0</v>
      </c>
      <c r="D24" s="257" t="str">
        <f>VLOOKUP(A24,tsnz!A:B,2,FALSE)</f>
        <v>#N/A</v>
      </c>
      <c r="E24" s="258" t="str">
        <f>VLOOKUP(A24,tsnz!A:G,7,FALSE)</f>
        <v>#N/A</v>
      </c>
      <c r="F24" s="259" t="b">
        <v>0</v>
      </c>
      <c r="G24" s="432"/>
      <c r="H24" s="433"/>
      <c r="I24" s="433"/>
      <c r="J24" s="337">
        <f t="shared" si="3"/>
        <v>0</v>
      </c>
      <c r="K24" s="331"/>
      <c r="L24" s="338"/>
      <c r="M24" s="258" t="str">
        <f>VLOOKUP(L24,tsnz!A:F,6,FALSE)</f>
        <v>#N/A</v>
      </c>
      <c r="N24" s="256">
        <v>2.0</v>
      </c>
      <c r="O24" s="257" t="str">
        <f>VLOOKUP(L24,tsnz!A:B,2,FALSE)</f>
        <v>#N/A</v>
      </c>
      <c r="P24" s="258" t="str">
        <f>VLOOKUP(L24,tsnz!A:G,7,FALSE)</f>
        <v>#N/A</v>
      </c>
      <c r="Q24" s="259" t="b">
        <v>0</v>
      </c>
      <c r="R24" s="333"/>
      <c r="S24" s="334"/>
      <c r="T24" s="334"/>
      <c r="U24" s="335">
        <f t="shared" si="4"/>
        <v>0</v>
      </c>
      <c r="V24" s="266"/>
      <c r="AD24" s="324"/>
    </row>
    <row r="25">
      <c r="A25" s="336"/>
      <c r="B25" s="429" t="str">
        <f>VLOOKUP(A25,tsnz!A:F,6,FALSE)</f>
        <v>#N/A</v>
      </c>
      <c r="C25" s="256">
        <v>3.0</v>
      </c>
      <c r="D25" s="257" t="str">
        <f>VLOOKUP(A25,tsnz!A:B,2,FALSE)</f>
        <v>#N/A</v>
      </c>
      <c r="E25" s="258" t="str">
        <f>VLOOKUP(A25,tsnz!A:G,7,FALSE)</f>
        <v>#N/A</v>
      </c>
      <c r="F25" s="259" t="b">
        <v>0</v>
      </c>
      <c r="G25" s="432"/>
      <c r="H25" s="433"/>
      <c r="I25" s="433"/>
      <c r="J25" s="261">
        <f t="shared" si="3"/>
        <v>0</v>
      </c>
      <c r="K25" s="311"/>
      <c r="L25" s="276"/>
      <c r="M25" s="258" t="str">
        <f>VLOOKUP(L25,tsnz!A:F,6,FALSE)</f>
        <v>#N/A</v>
      </c>
      <c r="N25" s="256">
        <v>3.0</v>
      </c>
      <c r="O25" s="257" t="str">
        <f>VLOOKUP(L25,tsnz!A:B,2,FALSE)</f>
        <v>#N/A</v>
      </c>
      <c r="P25" s="258" t="str">
        <f>VLOOKUP(L25,tsnz!A:G,7,FALSE)</f>
        <v>#N/A</v>
      </c>
      <c r="Q25" s="259" t="b">
        <v>0</v>
      </c>
      <c r="R25" s="333"/>
      <c r="S25" s="334"/>
      <c r="T25" s="334"/>
      <c r="U25" s="335">
        <f t="shared" si="4"/>
        <v>0</v>
      </c>
      <c r="V25" s="266"/>
      <c r="AD25" s="324"/>
    </row>
    <row r="26">
      <c r="A26" s="336"/>
      <c r="B26" s="429" t="str">
        <f>VLOOKUP(A26,tsnz!A:F,6,FALSE)</f>
        <v>#N/A</v>
      </c>
      <c r="C26" s="256">
        <v>4.0</v>
      </c>
      <c r="D26" s="257" t="str">
        <f>VLOOKUP(A26,tsnz!A:B,2,FALSE)</f>
        <v>#N/A</v>
      </c>
      <c r="E26" s="258" t="str">
        <f>VLOOKUP(A26,tsnz!A:G,7,FALSE)</f>
        <v>#N/A</v>
      </c>
      <c r="F26" s="259" t="b">
        <v>0</v>
      </c>
      <c r="G26" s="432"/>
      <c r="H26" s="433"/>
      <c r="I26" s="433"/>
      <c r="J26" s="261">
        <f t="shared" si="3"/>
        <v>0</v>
      </c>
      <c r="K26" s="331"/>
      <c r="L26" s="339"/>
      <c r="M26" s="258" t="str">
        <f>VLOOKUP(L26,tsnz!A:F,6,FALSE)</f>
        <v>#N/A</v>
      </c>
      <c r="N26" s="256">
        <v>4.0</v>
      </c>
      <c r="O26" s="257" t="str">
        <f>VLOOKUP(L26,tsnz!A:B,2,FALSE)</f>
        <v>#N/A</v>
      </c>
      <c r="P26" s="258" t="str">
        <f>VLOOKUP(L26,tsnz!A:G,7,FALSE)</f>
        <v>#N/A</v>
      </c>
      <c r="Q26" s="259" t="b">
        <v>0</v>
      </c>
      <c r="R26" s="333"/>
      <c r="S26" s="334"/>
      <c r="T26" s="334"/>
      <c r="U26" s="335">
        <f t="shared" si="4"/>
        <v>0</v>
      </c>
      <c r="V26" s="266"/>
      <c r="AD26" s="324"/>
    </row>
    <row r="27">
      <c r="A27" s="340"/>
      <c r="B27" s="429" t="str">
        <f>VLOOKUP(A27,tsnz!A:F,6,FALSE)</f>
        <v>#N/A</v>
      </c>
      <c r="C27" s="256">
        <v>5.0</v>
      </c>
      <c r="D27" s="257" t="str">
        <f>VLOOKUP(A27,tsnz!A:B,2,FALSE)</f>
        <v>#N/A</v>
      </c>
      <c r="E27" s="258" t="str">
        <f>VLOOKUP(A27,tsnz!A:G,7,FALSE)</f>
        <v>#N/A</v>
      </c>
      <c r="F27" s="259" t="b">
        <v>0</v>
      </c>
      <c r="G27" s="432"/>
      <c r="H27" s="433"/>
      <c r="I27" s="433"/>
      <c r="J27" s="301">
        <f t="shared" si="3"/>
        <v>0</v>
      </c>
      <c r="K27" s="311"/>
      <c r="L27" s="284"/>
      <c r="M27" s="258" t="str">
        <f>VLOOKUP(L27,tsnz!A:F,6,FALSE)</f>
        <v>#N/A</v>
      </c>
      <c r="N27" s="256">
        <v>5.0</v>
      </c>
      <c r="O27" s="257" t="str">
        <f>VLOOKUP(L27,tsnz!A:B,2,FALSE)</f>
        <v>#N/A</v>
      </c>
      <c r="P27" s="258" t="str">
        <f>VLOOKUP(L27,tsnz!A:G,7,FALSE)</f>
        <v>#N/A</v>
      </c>
      <c r="Q27" s="259" t="b">
        <v>0</v>
      </c>
      <c r="R27" s="333"/>
      <c r="S27" s="334"/>
      <c r="T27" s="334"/>
      <c r="U27" s="341">
        <f t="shared" si="4"/>
        <v>0</v>
      </c>
      <c r="V27" s="266"/>
      <c r="AD27" s="324"/>
    </row>
    <row r="28">
      <c r="A28" s="306"/>
      <c r="B28" s="437"/>
      <c r="C28" s="307"/>
      <c r="D28" s="107"/>
      <c r="E28" s="109"/>
      <c r="F28" s="107"/>
      <c r="G28" s="308"/>
      <c r="H28" s="308"/>
      <c r="I28" s="309"/>
      <c r="J28" s="343">
        <f>((SUM(J23:J27)-(ROUND(J23,0)+ROUND(J24,0)+ROUND(J25,0)+ROUND(J26,0)+ROUND(J27,0)))/10)+ROUND(J23,0)+ROUND(J24,0)+ROUND(J25,0)+ROUND(J26,0)+ROUND(J27,0)</f>
        <v>0</v>
      </c>
      <c r="K28" s="311"/>
      <c r="L28" s="317"/>
      <c r="M28" s="313"/>
      <c r="N28" s="307"/>
      <c r="O28" s="107"/>
      <c r="P28" s="109"/>
      <c r="Q28" s="107"/>
      <c r="R28" s="121"/>
      <c r="S28" s="121"/>
      <c r="T28" s="314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306"/>
      <c r="B29" s="434"/>
      <c r="C29" s="307"/>
      <c r="D29" s="107"/>
      <c r="E29" s="109"/>
      <c r="F29" s="107"/>
      <c r="G29" s="345"/>
      <c r="H29" s="345"/>
      <c r="I29" s="345"/>
      <c r="J29" s="321"/>
      <c r="K29" s="319"/>
      <c r="L29" s="317"/>
      <c r="M29" s="313"/>
      <c r="N29" s="307"/>
      <c r="O29" s="107"/>
      <c r="P29" s="109"/>
      <c r="Q29" s="107"/>
      <c r="R29" s="141"/>
      <c r="S29" s="141"/>
      <c r="T29" s="141"/>
      <c r="U29" s="321"/>
      <c r="V29" s="266"/>
      <c r="AD29" s="324"/>
    </row>
    <row r="30">
      <c r="A30" s="306"/>
      <c r="B30" s="434"/>
      <c r="C30" s="307"/>
      <c r="D30" s="107"/>
      <c r="E30" s="109"/>
      <c r="F30" s="107"/>
      <c r="G30" s="317"/>
      <c r="H30" s="317"/>
      <c r="I30" s="317"/>
      <c r="J30" s="109"/>
      <c r="K30" s="319"/>
      <c r="L30" s="317"/>
      <c r="M30" s="313"/>
      <c r="N30" s="307"/>
      <c r="O30" s="107"/>
      <c r="P30" s="109"/>
      <c r="Q30" s="107"/>
      <c r="R30" s="107"/>
      <c r="S30" s="107"/>
      <c r="T30" s="107"/>
      <c r="U30" s="109"/>
      <c r="V30" s="346"/>
      <c r="AD30" s="324"/>
    </row>
    <row r="31">
      <c r="A31" s="306"/>
      <c r="B31" s="434"/>
      <c r="C31" s="236" t="s">
        <v>146</v>
      </c>
      <c r="D31" s="107"/>
      <c r="E31" s="109"/>
      <c r="F31" s="107"/>
      <c r="G31" s="317"/>
      <c r="H31" s="317"/>
      <c r="I31" s="317"/>
      <c r="J31" s="109"/>
      <c r="K31" s="319"/>
      <c r="L31" s="317"/>
      <c r="M31" s="313"/>
      <c r="N31" s="236" t="s">
        <v>146</v>
      </c>
      <c r="O31" s="107"/>
      <c r="P31" s="109"/>
      <c r="Q31" s="107"/>
      <c r="R31" s="107"/>
      <c r="S31" s="107"/>
      <c r="T31" s="107"/>
      <c r="U31" s="323"/>
      <c r="V31" s="266"/>
      <c r="AD31" s="324"/>
    </row>
    <row r="32">
      <c r="A32" s="325" t="s">
        <v>128</v>
      </c>
      <c r="B32" s="428" t="s">
        <v>129</v>
      </c>
      <c r="C32" s="347"/>
      <c r="D32" s="246" t="s">
        <v>130</v>
      </c>
      <c r="E32" s="244" t="s">
        <v>131</v>
      </c>
      <c r="F32" s="244" t="s">
        <v>114</v>
      </c>
      <c r="G32" s="348" t="s">
        <v>147</v>
      </c>
      <c r="H32" s="348" t="s">
        <v>148</v>
      </c>
      <c r="I32" s="349"/>
      <c r="J32" s="244" t="s">
        <v>135</v>
      </c>
      <c r="K32" s="350"/>
      <c r="L32" s="327" t="s">
        <v>128</v>
      </c>
      <c r="M32" s="244" t="s">
        <v>129</v>
      </c>
      <c r="N32" s="347"/>
      <c r="O32" s="246" t="s">
        <v>130</v>
      </c>
      <c r="P32" s="244" t="s">
        <v>131</v>
      </c>
      <c r="Q32" s="244" t="s">
        <v>114</v>
      </c>
      <c r="R32" s="328" t="s">
        <v>147</v>
      </c>
      <c r="S32" s="328" t="s">
        <v>148</v>
      </c>
      <c r="T32" s="329"/>
      <c r="U32" s="351" t="s">
        <v>135</v>
      </c>
      <c r="V32" s="352"/>
      <c r="AD32" s="324"/>
    </row>
    <row r="33">
      <c r="A33" s="287"/>
      <c r="B33" s="438" t="str">
        <f>VLOOKUP(A33,tsnz!A:F,6,FALSE)</f>
        <v>#N/A</v>
      </c>
      <c r="C33" s="300">
        <v>1.0</v>
      </c>
      <c r="D33" s="257" t="str">
        <f>VLOOKUP(A33,tsnz!A:B,2,FALSE)</f>
        <v>#N/A</v>
      </c>
      <c r="E33" s="258" t="str">
        <f>VLOOKUP(A33,tsnz!A:G,7,FALSE)</f>
        <v>#N/A</v>
      </c>
      <c r="F33" s="259" t="b">
        <v>0</v>
      </c>
      <c r="G33" s="260"/>
      <c r="H33" s="353"/>
      <c r="I33" s="317"/>
      <c r="J33" s="261">
        <f t="shared" ref="J33:J35" si="5">sum(G33:I33)</f>
        <v>0</v>
      </c>
      <c r="K33" s="311"/>
      <c r="L33" s="354"/>
      <c r="M33" s="258" t="str">
        <f>VLOOKUP(L33,tsnz!A:F,6,FALSE)</f>
        <v>#N/A</v>
      </c>
      <c r="N33" s="300">
        <v>1.0</v>
      </c>
      <c r="O33" s="257" t="str">
        <f>VLOOKUP(L33,tsnz!A:B,2,FALSE)</f>
        <v>#N/A</v>
      </c>
      <c r="P33" s="258" t="str">
        <f>VLOOKUP(L33,tsnz!A:G,7,FALSE)</f>
        <v>#N/A</v>
      </c>
      <c r="Q33" s="259" t="b">
        <v>0</v>
      </c>
      <c r="R33" s="264"/>
      <c r="S33" s="355"/>
      <c r="T33" s="107"/>
      <c r="U33" s="356">
        <f t="shared" ref="U33:U35" si="6">sum(R33:T33)</f>
        <v>0</v>
      </c>
      <c r="V33" s="266"/>
      <c r="AD33" s="324"/>
    </row>
    <row r="34">
      <c r="A34" s="336"/>
      <c r="B34" s="438" t="str">
        <f>VLOOKUP(A34,tsnz!A:F,6,FALSE)</f>
        <v>#N/A</v>
      </c>
      <c r="C34" s="300">
        <v>2.0</v>
      </c>
      <c r="D34" s="257" t="str">
        <f>VLOOKUP(A34,tsnz!A:B,2,FALSE)</f>
        <v>#N/A</v>
      </c>
      <c r="E34" s="258" t="str">
        <f>VLOOKUP(A34,tsnz!A:G,7,FALSE)</f>
        <v>#N/A</v>
      </c>
      <c r="F34" s="259" t="b">
        <v>0</v>
      </c>
      <c r="G34" s="432"/>
      <c r="H34" s="433"/>
      <c r="I34" s="317"/>
      <c r="J34" s="261">
        <f t="shared" si="5"/>
        <v>0</v>
      </c>
      <c r="K34" s="331"/>
      <c r="L34" s="302"/>
      <c r="M34" s="258" t="str">
        <f>VLOOKUP(L34,tsnz!A:F,6,FALSE)</f>
        <v>#N/A</v>
      </c>
      <c r="N34" s="300">
        <v>2.0</v>
      </c>
      <c r="O34" s="257" t="str">
        <f>VLOOKUP(L34,tsnz!A:B,2,FALSE)</f>
        <v>#N/A</v>
      </c>
      <c r="P34" s="258" t="str">
        <f>VLOOKUP(L34,tsnz!A:G,7,FALSE)</f>
        <v>#N/A</v>
      </c>
      <c r="Q34" s="259" t="b">
        <v>0</v>
      </c>
      <c r="R34" s="273"/>
      <c r="S34" s="291"/>
      <c r="T34" s="107"/>
      <c r="U34" s="356">
        <f t="shared" si="6"/>
        <v>0</v>
      </c>
      <c r="V34" s="266"/>
      <c r="W34" s="252"/>
      <c r="AD34" s="202"/>
    </row>
    <row r="35">
      <c r="A35" s="357"/>
      <c r="B35" s="438" t="str">
        <f>VLOOKUP(A35,tsnz!A:F,6,FALSE)</f>
        <v>#N/A</v>
      </c>
      <c r="C35" s="300">
        <v>3.0</v>
      </c>
      <c r="D35" s="257" t="str">
        <f>VLOOKUP(A35,tsnz!A:B,2,FALSE)</f>
        <v>#N/A</v>
      </c>
      <c r="E35" s="258" t="str">
        <f>VLOOKUP(A35,tsnz!A:G,7,FALSE)</f>
        <v>#N/A</v>
      </c>
      <c r="F35" s="259" t="b">
        <v>0</v>
      </c>
      <c r="G35" s="432"/>
      <c r="H35" s="433"/>
      <c r="I35" s="317"/>
      <c r="J35" s="301">
        <f t="shared" si="5"/>
        <v>0</v>
      </c>
      <c r="K35" s="311"/>
      <c r="L35" s="338"/>
      <c r="M35" s="258" t="str">
        <f>VLOOKUP(L35,tsnz!A:F,6,FALSE)</f>
        <v>#N/A</v>
      </c>
      <c r="N35" s="300">
        <v>3.0</v>
      </c>
      <c r="O35" s="257" t="str">
        <f>VLOOKUP(L35,tsnz!A:B,2,FALSE)</f>
        <v>#N/A</v>
      </c>
      <c r="P35" s="258" t="str">
        <f>VLOOKUP(L35,tsnz!A:G,7,FALSE)</f>
        <v>#N/A</v>
      </c>
      <c r="Q35" s="259" t="b">
        <v>0</v>
      </c>
      <c r="R35" s="273"/>
      <c r="S35" s="291"/>
      <c r="T35" s="107"/>
      <c r="U35" s="358">
        <f t="shared" si="6"/>
        <v>0</v>
      </c>
      <c r="V35" s="266"/>
      <c r="AD35" s="202"/>
    </row>
    <row r="36">
      <c r="A36" s="306"/>
      <c r="B36" s="439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7"/>
      <c r="M36" s="313"/>
      <c r="N36" s="107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306"/>
      <c r="B37" s="439"/>
      <c r="C37" s="307"/>
      <c r="D37" s="107"/>
      <c r="E37" s="109"/>
      <c r="F37" s="107"/>
      <c r="G37" s="318"/>
      <c r="H37" s="318"/>
      <c r="I37" s="318"/>
      <c r="J37" s="144"/>
      <c r="K37" s="319"/>
      <c r="L37" s="317"/>
      <c r="M37" s="268"/>
      <c r="N37" s="107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306"/>
      <c r="B38" s="439"/>
      <c r="C38" s="307"/>
      <c r="D38" s="107"/>
      <c r="E38" s="109"/>
      <c r="F38" s="107"/>
      <c r="G38" s="109"/>
      <c r="H38" s="109"/>
      <c r="I38" s="109"/>
      <c r="J38" s="109"/>
      <c r="K38" s="319"/>
      <c r="L38" s="317"/>
      <c r="M38" s="268"/>
      <c r="N38" s="107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306"/>
      <c r="B39" s="439"/>
      <c r="C39" s="362"/>
      <c r="D39" s="363"/>
      <c r="E39" s="363"/>
      <c r="F39" s="363"/>
      <c r="G39" s="364" t="str">
        <f>C4</f>
        <v>Canterbury Snipers</v>
      </c>
      <c r="H39" s="209"/>
      <c r="I39" s="209"/>
      <c r="J39" s="365">
        <f>sum(J36+J28+J18)</f>
        <v>0</v>
      </c>
      <c r="K39" s="319"/>
      <c r="L39" s="317"/>
      <c r="M39" s="268"/>
      <c r="N39" s="363"/>
      <c r="O39" s="363"/>
      <c r="P39" s="363"/>
      <c r="Q39" s="366"/>
      <c r="R39" s="367" t="str">
        <f>N4</f>
        <v>Marlborough Suns</v>
      </c>
      <c r="S39" s="209"/>
      <c r="T39" s="209"/>
      <c r="U39" s="368">
        <f>sum(U36+U28+U18)</f>
        <v>0</v>
      </c>
      <c r="V39" s="369"/>
      <c r="AD39" s="202"/>
    </row>
    <row r="40">
      <c r="A40" s="370"/>
      <c r="B40" s="440"/>
      <c r="C40" s="372"/>
      <c r="D40" s="241"/>
      <c r="F40" s="373"/>
      <c r="G40" s="363"/>
      <c r="H40" s="150"/>
      <c r="I40" s="150"/>
      <c r="J40" s="150"/>
      <c r="K40" s="319"/>
      <c r="L40" s="374"/>
      <c r="M40" s="371"/>
      <c r="N40" s="37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370"/>
      <c r="B41" s="440"/>
      <c r="C41" s="362"/>
      <c r="D41" s="363"/>
      <c r="E41" s="363"/>
      <c r="F41" s="363"/>
      <c r="G41" s="363"/>
      <c r="H41" s="109"/>
      <c r="I41" s="109"/>
      <c r="J41" s="109"/>
      <c r="K41" s="319"/>
      <c r="L41" s="374"/>
      <c r="M41" s="371"/>
      <c r="N41" s="363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370"/>
      <c r="B42" s="440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374"/>
      <c r="M42" s="371"/>
      <c r="N42" s="376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325" t="s">
        <v>128</v>
      </c>
      <c r="B43" s="428" t="s">
        <v>129</v>
      </c>
      <c r="C43" s="377"/>
      <c r="E43" s="244" t="s">
        <v>131</v>
      </c>
      <c r="F43" s="244" t="s">
        <v>114</v>
      </c>
      <c r="G43" s="378" t="s">
        <v>132</v>
      </c>
      <c r="H43" s="378" t="s">
        <v>133</v>
      </c>
      <c r="I43" s="378" t="s">
        <v>134</v>
      </c>
      <c r="J43" s="244" t="s">
        <v>135</v>
      </c>
      <c r="K43" s="350"/>
      <c r="L43" s="327" t="s">
        <v>128</v>
      </c>
      <c r="M43" s="379"/>
      <c r="N43" s="380"/>
      <c r="P43" s="244" t="s">
        <v>131</v>
      </c>
      <c r="Q43" s="244" t="s">
        <v>114</v>
      </c>
      <c r="R43" s="378" t="s">
        <v>132</v>
      </c>
      <c r="S43" s="378" t="s">
        <v>133</v>
      </c>
      <c r="T43" s="378" t="s">
        <v>134</v>
      </c>
      <c r="U43" s="244" t="s">
        <v>135</v>
      </c>
      <c r="V43" s="381"/>
      <c r="AD43" s="202"/>
    </row>
    <row r="44">
      <c r="A44" s="336"/>
      <c r="B44" s="429" t="str">
        <f>VLOOKUP(A44,tsnz!A:F,6,FALSE)</f>
        <v>#N/A</v>
      </c>
      <c r="C44" s="300">
        <v>1.0</v>
      </c>
      <c r="D44" s="257" t="str">
        <f>VLOOKUP(A44,tsnz!A:B,2,FALSE)</f>
        <v>#N/A</v>
      </c>
      <c r="E44" s="258" t="str">
        <f>VLOOKUP(A44,tsnz!A:G,7,FALSE)</f>
        <v>#N/A</v>
      </c>
      <c r="F44" s="259" t="b">
        <v>0</v>
      </c>
      <c r="G44" s="308"/>
      <c r="H44" s="308"/>
      <c r="I44" s="308"/>
      <c r="J44" s="160">
        <f t="shared" ref="J44:J52" si="7">SUM(G44:I44)</f>
        <v>0</v>
      </c>
      <c r="K44" s="319"/>
      <c r="L44" s="354"/>
      <c r="M44" s="258" t="str">
        <f>VLOOKUP(L44,tsnz!A:F,6,FALSE)</f>
        <v>#N/A</v>
      </c>
      <c r="N44" s="268">
        <v>1.0</v>
      </c>
      <c r="O44" s="257" t="str">
        <f>VLOOKUP(L44,tsnz!A:B,2,FALSE)</f>
        <v>#N/A</v>
      </c>
      <c r="P44" s="258" t="str">
        <f>VLOOKUP(L44,tsnz!A:G,7,FALSE)</f>
        <v>#N/A</v>
      </c>
      <c r="Q44" s="259" t="b">
        <v>0</v>
      </c>
      <c r="R44" s="382"/>
      <c r="S44" s="144"/>
      <c r="T44" s="144"/>
      <c r="U44" s="160">
        <f t="shared" ref="U44:U52" si="8">SUM(R44:T44)</f>
        <v>0</v>
      </c>
      <c r="V44" s="369"/>
      <c r="AD44" s="202"/>
    </row>
    <row r="45">
      <c r="A45" s="336"/>
      <c r="B45" s="429" t="str">
        <f>VLOOKUP(A45,tsnz!A:F,6,FALSE)</f>
        <v>#N/A</v>
      </c>
      <c r="C45" s="300">
        <v>2.0</v>
      </c>
      <c r="D45" s="257" t="str">
        <f>VLOOKUP(A45,tsnz!A:B,2,FALSE)</f>
        <v>#N/A</v>
      </c>
      <c r="E45" s="258" t="str">
        <f>VLOOKUP(A45,tsnz!A:G,7,FALSE)</f>
        <v>#N/A</v>
      </c>
      <c r="F45" s="320" t="b">
        <v>0</v>
      </c>
      <c r="G45" s="308"/>
      <c r="H45" s="308"/>
      <c r="I45" s="308"/>
      <c r="J45" s="160">
        <f t="shared" si="7"/>
        <v>0</v>
      </c>
      <c r="K45" s="319"/>
      <c r="L45" s="354"/>
      <c r="M45" s="258" t="str">
        <f>VLOOKUP(L45,tsnz!A:F,6,FALSE)</f>
        <v>#N/A</v>
      </c>
      <c r="N45" s="268">
        <v>2.0</v>
      </c>
      <c r="O45" s="257" t="str">
        <f>VLOOKUP(L45,tsnz!A:B,2,FALSE)</f>
        <v>#N/A</v>
      </c>
      <c r="P45" s="258" t="str">
        <f>VLOOKUP(L45,tsnz!A:G,7,FALSE)</f>
        <v>#N/A</v>
      </c>
      <c r="Q45" s="320" t="b">
        <v>0</v>
      </c>
      <c r="R45" s="144"/>
      <c r="S45" s="144"/>
      <c r="T45" s="144"/>
      <c r="U45" s="160">
        <f t="shared" si="8"/>
        <v>0</v>
      </c>
      <c r="V45" s="369"/>
      <c r="AD45" s="202"/>
    </row>
    <row r="46">
      <c r="A46" s="383"/>
      <c r="B46" s="429" t="str">
        <f>VLOOKUP(A46,tsnz!A:F,6,FALSE)</f>
        <v>#N/A</v>
      </c>
      <c r="C46" s="300">
        <v>3.0</v>
      </c>
      <c r="D46" s="257" t="str">
        <f>VLOOKUP(A46,tsnz!A:B,2,FALSE)</f>
        <v>#N/A</v>
      </c>
      <c r="E46" s="258" t="str">
        <f>VLOOKUP(A46,tsnz!A:G,7,FALSE)</f>
        <v>#N/A</v>
      </c>
      <c r="F46" s="320" t="b">
        <v>0</v>
      </c>
      <c r="G46" s="308"/>
      <c r="H46" s="308"/>
      <c r="I46" s="308"/>
      <c r="J46" s="160">
        <f t="shared" si="7"/>
        <v>0</v>
      </c>
      <c r="K46" s="319"/>
      <c r="L46" s="354"/>
      <c r="M46" s="258" t="str">
        <f>VLOOKUP(L46,tsnz!A:F,6,FALSE)</f>
        <v>#N/A</v>
      </c>
      <c r="N46" s="268">
        <v>3.0</v>
      </c>
      <c r="O46" s="257" t="str">
        <f>VLOOKUP(L46,tsnz!A:B,2,FALSE)</f>
        <v>#N/A</v>
      </c>
      <c r="P46" s="258" t="str">
        <f>VLOOKUP(L46,tsnz!A:G,7,FALSE)</f>
        <v>#N/A</v>
      </c>
      <c r="Q46" s="320" t="b">
        <v>0</v>
      </c>
      <c r="R46" s="144"/>
      <c r="S46" s="144"/>
      <c r="T46" s="144"/>
      <c r="U46" s="160">
        <f t="shared" si="8"/>
        <v>0</v>
      </c>
      <c r="V46" s="369"/>
      <c r="AD46" s="202"/>
    </row>
    <row r="47">
      <c r="A47" s="384"/>
      <c r="B47" s="429" t="str">
        <f>VLOOKUP(A47,tsnz!A:F,6,FALSE)</f>
        <v>#N/A</v>
      </c>
      <c r="C47" s="300">
        <v>4.0</v>
      </c>
      <c r="D47" s="257" t="str">
        <f>VLOOKUP(A47,tsnz!A:B,2,FALSE)</f>
        <v>#N/A</v>
      </c>
      <c r="E47" s="258" t="str">
        <f>VLOOKUP(A47,tsnz!A:G,7,FALSE)</f>
        <v>#N/A</v>
      </c>
      <c r="F47" s="259" t="b">
        <v>0</v>
      </c>
      <c r="G47" s="308"/>
      <c r="H47" s="308"/>
      <c r="I47" s="308"/>
      <c r="J47" s="160">
        <f t="shared" si="7"/>
        <v>0</v>
      </c>
      <c r="K47" s="319"/>
      <c r="L47" s="339"/>
      <c r="M47" s="258" t="str">
        <f>VLOOKUP(L47,tsnz!A:F,6,FALSE)</f>
        <v>#N/A</v>
      </c>
      <c r="N47" s="268">
        <v>4.0</v>
      </c>
      <c r="O47" s="257" t="str">
        <f>VLOOKUP(L47,tsnz!A:B,2,FALSE)</f>
        <v>#N/A</v>
      </c>
      <c r="P47" s="258" t="str">
        <f>VLOOKUP(L47,tsnz!A:G,7,FALSE)</f>
        <v>#N/A</v>
      </c>
      <c r="Q47" s="259" t="b">
        <v>0</v>
      </c>
      <c r="R47" s="144"/>
      <c r="S47" s="144"/>
      <c r="T47" s="144"/>
      <c r="U47" s="160">
        <f t="shared" si="8"/>
        <v>0</v>
      </c>
      <c r="V47" s="369"/>
      <c r="AD47" s="202"/>
    </row>
    <row r="48">
      <c r="A48" s="385"/>
      <c r="B48" s="429" t="str">
        <f>VLOOKUP(A48,tsnz!A:F,6,FALSE)</f>
        <v>#N/A</v>
      </c>
      <c r="C48" s="300">
        <v>5.0</v>
      </c>
      <c r="D48" s="257" t="str">
        <f>VLOOKUP(A48,tsnz!A:B,2,FALSE)</f>
        <v>#N/A</v>
      </c>
      <c r="E48" s="258" t="str">
        <f>VLOOKUP(A48,tsnz!A:G,7,FALSE)</f>
        <v>#N/A</v>
      </c>
      <c r="F48" s="320" t="b">
        <v>0</v>
      </c>
      <c r="G48" s="308"/>
      <c r="H48" s="308"/>
      <c r="I48" s="308"/>
      <c r="J48" s="160">
        <f t="shared" si="7"/>
        <v>0</v>
      </c>
      <c r="K48" s="319"/>
      <c r="L48" s="338"/>
      <c r="M48" s="258" t="str">
        <f>VLOOKUP(L48,tsnz!A:F,6,FALSE)</f>
        <v>#N/A</v>
      </c>
      <c r="N48" s="268">
        <v>5.0</v>
      </c>
      <c r="O48" s="257" t="str">
        <f>VLOOKUP(L48,tsnz!A:B,2,FALSE)</f>
        <v>#N/A</v>
      </c>
      <c r="P48" s="258" t="str">
        <f>VLOOKUP(L48,tsnz!A:G,7,FALSE)</f>
        <v>#N/A</v>
      </c>
      <c r="Q48" s="320" t="b">
        <v>0</v>
      </c>
      <c r="R48" s="144"/>
      <c r="S48" s="144"/>
      <c r="T48" s="144"/>
      <c r="U48" s="160">
        <f t="shared" si="8"/>
        <v>0</v>
      </c>
      <c r="V48" s="369"/>
      <c r="AD48" s="202"/>
    </row>
    <row r="49">
      <c r="A49" s="340"/>
      <c r="B49" s="429" t="str">
        <f>VLOOKUP(A49,tsnz!A:F,6,FALSE)</f>
        <v>#N/A</v>
      </c>
      <c r="C49" s="300">
        <v>6.0</v>
      </c>
      <c r="D49" s="257" t="str">
        <f>VLOOKUP(A49,tsnz!A:B,2,FALSE)</f>
        <v>#N/A</v>
      </c>
      <c r="E49" s="258" t="str">
        <f>VLOOKUP(A49,tsnz!A:G,7,FALSE)</f>
        <v>#N/A</v>
      </c>
      <c r="F49" s="320" t="b">
        <v>0</v>
      </c>
      <c r="G49" s="382"/>
      <c r="H49" s="382"/>
      <c r="I49" s="382"/>
      <c r="J49" s="160">
        <f t="shared" si="7"/>
        <v>0</v>
      </c>
      <c r="K49" s="319"/>
      <c r="L49" s="386"/>
      <c r="M49" s="258" t="str">
        <f>VLOOKUP(L49,tsnz!A:F,6,FALSE)</f>
        <v>#N/A</v>
      </c>
      <c r="N49" s="268">
        <v>6.0</v>
      </c>
      <c r="O49" s="257" t="str">
        <f>VLOOKUP(L49,tsnz!A:B,2,FALSE)</f>
        <v>#N/A</v>
      </c>
      <c r="P49" s="258" t="str">
        <f>VLOOKUP(L49,tsnz!A:G,7,FALSE)</f>
        <v>#N/A</v>
      </c>
      <c r="Q49" s="320" t="b">
        <v>0</v>
      </c>
      <c r="R49" s="144"/>
      <c r="S49" s="144"/>
      <c r="T49" s="144"/>
      <c r="U49" s="160">
        <f t="shared" si="8"/>
        <v>0</v>
      </c>
      <c r="V49" s="369"/>
      <c r="AD49" s="202"/>
    </row>
    <row r="50">
      <c r="A50" s="387"/>
      <c r="B50" s="429" t="str">
        <f>VLOOKUP(A50,tsnz!A:F,6,FALSE)</f>
        <v>#N/A</v>
      </c>
      <c r="C50" s="300">
        <v>7.0</v>
      </c>
      <c r="D50" s="257" t="str">
        <f>VLOOKUP(A50,tsnz!A:B,2,FALSE)</f>
        <v>#N/A</v>
      </c>
      <c r="E50" s="258" t="str">
        <f>VLOOKUP(A50,tsnz!A:G,7,FALSE)</f>
        <v>#N/A</v>
      </c>
      <c r="F50" s="259" t="b">
        <v>0</v>
      </c>
      <c r="G50" s="382"/>
      <c r="H50" s="382"/>
      <c r="I50" s="382"/>
      <c r="J50" s="160">
        <f t="shared" si="7"/>
        <v>0</v>
      </c>
      <c r="K50" s="319"/>
      <c r="L50" s="354"/>
      <c r="M50" s="258" t="str">
        <f>VLOOKUP(L50,tsnz!A:F,6,FALSE)</f>
        <v>#N/A</v>
      </c>
      <c r="N50" s="268">
        <v>7.0</v>
      </c>
      <c r="O50" s="257" t="str">
        <f>VLOOKUP(L50,tsnz!A:B,2,FALSE)</f>
        <v>#N/A</v>
      </c>
      <c r="P50" s="258" t="str">
        <f>VLOOKUP(L50,tsnz!A:G,7,FALSE)</f>
        <v>#N/A</v>
      </c>
      <c r="Q50" s="259" t="b">
        <v>0</v>
      </c>
      <c r="R50" s="144"/>
      <c r="S50" s="144"/>
      <c r="T50" s="144"/>
      <c r="U50" s="160">
        <f t="shared" si="8"/>
        <v>0</v>
      </c>
      <c r="V50" s="369"/>
      <c r="AD50" s="202"/>
    </row>
    <row r="51">
      <c r="A51" s="306"/>
      <c r="B51" s="429" t="str">
        <f>VLOOKUP(A51,tsnz!A:F,6,FALSE)</f>
        <v>#N/A</v>
      </c>
      <c r="C51" s="300">
        <v>8.0</v>
      </c>
      <c r="D51" s="257" t="str">
        <f>VLOOKUP(A51,tsnz!A:B,2,FALSE)</f>
        <v>#N/A</v>
      </c>
      <c r="E51" s="258" t="str">
        <f>VLOOKUP(A51,tsnz!A:G,7,FALSE)</f>
        <v>#N/A</v>
      </c>
      <c r="F51" s="320" t="b">
        <v>0</v>
      </c>
      <c r="G51" s="382"/>
      <c r="H51" s="382"/>
      <c r="I51" s="382"/>
      <c r="J51" s="160">
        <f t="shared" si="7"/>
        <v>0</v>
      </c>
      <c r="K51" s="319"/>
      <c r="L51" s="388"/>
      <c r="M51" s="258" t="str">
        <f>VLOOKUP(L51,tsnz!A:F,6,FALSE)</f>
        <v>#N/A</v>
      </c>
      <c r="N51" s="268">
        <v>8.0</v>
      </c>
      <c r="O51" s="257" t="str">
        <f>VLOOKUP(L51,tsnz!A:B,2,FALSE)</f>
        <v>#N/A</v>
      </c>
      <c r="P51" s="258" t="str">
        <f>VLOOKUP(L51,tsnz!A:G,7,FALSE)</f>
        <v>#N/A</v>
      </c>
      <c r="Q51" s="320" t="b">
        <v>0</v>
      </c>
      <c r="R51" s="144"/>
      <c r="S51" s="144"/>
      <c r="T51" s="144"/>
      <c r="U51" s="160">
        <f t="shared" si="8"/>
        <v>0</v>
      </c>
      <c r="V51" s="369"/>
      <c r="AD51" s="202"/>
    </row>
    <row r="52">
      <c r="A52" s="389"/>
      <c r="B52" s="441" t="str">
        <f>VLOOKUP(A52,tsnz!A:F,6,FALSE)</f>
        <v>#N/A</v>
      </c>
      <c r="C52" s="391">
        <v>9.0</v>
      </c>
      <c r="D52" s="392" t="str">
        <f>VLOOKUP(A52,tsnz!A:B,2,FALSE)</f>
        <v>#N/A</v>
      </c>
      <c r="E52" s="393" t="str">
        <f>VLOOKUP(A52,tsnz!A:G,7,FALSE)</f>
        <v>#N/A</v>
      </c>
      <c r="F52" s="394" t="b">
        <v>0</v>
      </c>
      <c r="G52" s="395"/>
      <c r="H52" s="395"/>
      <c r="I52" s="395"/>
      <c r="J52" s="396">
        <f t="shared" si="7"/>
        <v>0</v>
      </c>
      <c r="K52" s="397"/>
      <c r="L52" s="398"/>
      <c r="M52" s="393" t="str">
        <f>VLOOKUP(L52,tsnz!A:F,6,FALSE)</f>
        <v>#N/A</v>
      </c>
      <c r="N52" s="399">
        <v>9.0</v>
      </c>
      <c r="O52" s="392" t="str">
        <f>VLOOKUP(L52,tsnz!A:B,2,FALSE)</f>
        <v>#N/A</v>
      </c>
      <c r="P52" s="393" t="str">
        <f>VLOOKUP(L52,tsnz!A:G,7,FALSE)</f>
        <v>#N/A</v>
      </c>
      <c r="Q52" s="394" t="b">
        <v>0</v>
      </c>
      <c r="R52" s="400"/>
      <c r="S52" s="400"/>
      <c r="T52" s="400"/>
      <c r="U52" s="396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2">
    <mergeCell ref="W4:Y4"/>
    <mergeCell ref="AA4:AD4"/>
    <mergeCell ref="I6:J6"/>
    <mergeCell ref="T6:U6"/>
    <mergeCell ref="G39:I39"/>
    <mergeCell ref="R39:T39"/>
    <mergeCell ref="D40:E40"/>
    <mergeCell ref="C43:D43"/>
    <mergeCell ref="N43:O43"/>
    <mergeCell ref="D1:AC1"/>
    <mergeCell ref="D2:AC2"/>
    <mergeCell ref="D3:I3"/>
    <mergeCell ref="O3:T3"/>
    <mergeCell ref="C4:J4"/>
    <mergeCell ref="N4:U4"/>
    <mergeCell ref="I5:J5"/>
    <mergeCell ref="Y3:AA3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U23:U27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1" priority="3" operator="beginsWith" text="200">
      <formula>LEFT((J33),LEN("200"))=("200")</formula>
    </cfRule>
  </conditionalFormatting>
  <conditionalFormatting sqref="B8:B52">
    <cfRule type="cellIs" dxfId="2" priority="4" operator="equal">
      <formula>2025</formula>
    </cfRule>
  </conditionalFormatting>
  <conditionalFormatting sqref="G8:I35 R8:T35">
    <cfRule type="cellIs" dxfId="3" priority="5" operator="greaterThanOrEqual">
      <formula>100</formula>
    </cfRule>
  </conditionalFormatting>
  <conditionalFormatting sqref="M8:M52">
    <cfRule type="cellIs" dxfId="2" priority="6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B6D7A8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2.25"/>
    <col customWidth="1" min="2" max="2" width="19.0"/>
    <col customWidth="1" min="3" max="3" width="10.0"/>
    <col customWidth="1" min="4" max="4" width="19.25"/>
    <col customWidth="1" min="5" max="5" width="16.63"/>
    <col customWidth="1" min="9" max="9" width="11.38"/>
    <col customWidth="1" min="10" max="10" width="14.13"/>
    <col customWidth="1" min="11" max="11" width="1.63"/>
  </cols>
  <sheetData>
    <row r="1">
      <c r="A1" s="76"/>
      <c r="B1" s="443"/>
      <c r="C1" s="444"/>
      <c r="D1" s="444"/>
      <c r="E1" s="444"/>
      <c r="F1" s="444"/>
      <c r="G1" s="444"/>
      <c r="H1" s="444"/>
      <c r="I1" s="444"/>
      <c r="J1" s="445"/>
      <c r="K1" s="446"/>
    </row>
    <row r="2">
      <c r="A2" s="80"/>
      <c r="B2" s="447"/>
      <c r="C2" s="448" t="s">
        <v>107</v>
      </c>
      <c r="D2" s="449"/>
      <c r="E2" s="449"/>
      <c r="F2" s="449"/>
      <c r="G2" s="449"/>
      <c r="H2" s="449"/>
      <c r="I2" s="449"/>
      <c r="J2" s="450"/>
      <c r="K2" s="451"/>
    </row>
    <row r="3">
      <c r="A3" s="80"/>
      <c r="B3" s="447"/>
      <c r="C3" s="448" t="s">
        <v>108</v>
      </c>
      <c r="D3" s="449"/>
      <c r="E3" s="449"/>
      <c r="F3" s="449"/>
      <c r="G3" s="449"/>
      <c r="H3" s="449"/>
      <c r="I3" s="449"/>
      <c r="J3" s="450"/>
      <c r="K3" s="451"/>
    </row>
    <row r="4" ht="33.0" customHeight="1">
      <c r="A4" s="80"/>
      <c r="B4" s="452"/>
      <c r="C4" s="453"/>
      <c r="D4" s="454" t="s">
        <v>155</v>
      </c>
      <c r="E4" s="454"/>
      <c r="F4" s="455"/>
      <c r="G4" s="456" t="s">
        <v>110</v>
      </c>
      <c r="H4" s="457">
        <v>1.0</v>
      </c>
      <c r="I4" s="453"/>
      <c r="J4" s="458">
        <v>46135.0</v>
      </c>
      <c r="K4" s="459"/>
    </row>
    <row r="5" ht="10.5" customHeight="1">
      <c r="A5" s="92"/>
      <c r="B5" s="460"/>
      <c r="C5" s="461"/>
      <c r="D5" s="461"/>
      <c r="E5" s="461"/>
      <c r="F5" s="462"/>
      <c r="G5" s="461"/>
      <c r="H5" s="462"/>
      <c r="I5" s="461"/>
      <c r="J5" s="463"/>
      <c r="K5" s="104"/>
    </row>
    <row r="6">
      <c r="A6" s="92"/>
      <c r="B6" s="464" t="str">
        <f>'R1M4'!C4</f>
        <v>Plainsmen</v>
      </c>
      <c r="C6" s="465"/>
      <c r="D6" s="465"/>
      <c r="E6" s="466"/>
      <c r="F6" s="467" t="s">
        <v>111</v>
      </c>
      <c r="G6" s="466"/>
      <c r="H6" s="468" t="str">
        <f>'R1M4'!N4</f>
        <v>Nelson Gunz</v>
      </c>
      <c r="I6" s="469"/>
      <c r="J6" s="470"/>
      <c r="K6" s="104"/>
    </row>
    <row r="7">
      <c r="A7" s="105"/>
      <c r="B7" s="471" t="s">
        <v>112</v>
      </c>
      <c r="C7" s="472"/>
      <c r="D7" s="108">
        <f>'R1M4'!J18</f>
        <v>0</v>
      </c>
      <c r="E7" s="472"/>
      <c r="F7" s="472"/>
      <c r="G7" s="472"/>
      <c r="H7" s="472" t="s">
        <v>112</v>
      </c>
      <c r="I7" s="472"/>
      <c r="J7" s="110">
        <f>'R1M4'!U18</f>
        <v>0</v>
      </c>
      <c r="K7" s="111"/>
    </row>
    <row r="8">
      <c r="A8" s="105"/>
      <c r="B8" s="471" t="s">
        <v>113</v>
      </c>
      <c r="C8" s="472"/>
      <c r="D8" s="108">
        <f>'R1M4'!J28</f>
        <v>0</v>
      </c>
      <c r="E8" s="472"/>
      <c r="F8" s="472"/>
      <c r="G8" s="472"/>
      <c r="H8" s="472" t="s">
        <v>113</v>
      </c>
      <c r="I8" s="472"/>
      <c r="J8" s="110">
        <f>'R1M4'!U28</f>
        <v>0</v>
      </c>
      <c r="K8" s="111"/>
    </row>
    <row r="9">
      <c r="A9" s="105"/>
      <c r="B9" s="471" t="s">
        <v>114</v>
      </c>
      <c r="C9" s="472"/>
      <c r="D9" s="112">
        <f>'R1M4'!J36</f>
        <v>0</v>
      </c>
      <c r="E9" s="472"/>
      <c r="F9" s="472"/>
      <c r="G9" s="472"/>
      <c r="H9" s="472" t="s">
        <v>114</v>
      </c>
      <c r="I9" s="472"/>
      <c r="J9" s="113">
        <f>'R1M4'!U36</f>
        <v>0</v>
      </c>
      <c r="K9" s="111"/>
    </row>
    <row r="10">
      <c r="A10" s="105"/>
      <c r="B10" s="471" t="s">
        <v>115</v>
      </c>
      <c r="C10" s="473"/>
      <c r="D10" s="115">
        <f>sum(D7:D9)</f>
        <v>0</v>
      </c>
      <c r="E10" s="472"/>
      <c r="F10" s="472"/>
      <c r="G10" s="472"/>
      <c r="H10" s="472" t="s">
        <v>115</v>
      </c>
      <c r="I10" s="473"/>
      <c r="J10" s="116">
        <f>sum(J7:J9)</f>
        <v>0</v>
      </c>
      <c r="K10" s="117"/>
    </row>
    <row r="11">
      <c r="A11" s="118"/>
      <c r="B11" s="474"/>
      <c r="C11" s="472"/>
      <c r="D11" s="472"/>
      <c r="E11" s="472"/>
      <c r="F11" s="472"/>
      <c r="G11" s="472"/>
      <c r="H11" s="472"/>
      <c r="I11" s="472"/>
      <c r="J11" s="475"/>
      <c r="K11" s="104"/>
    </row>
    <row r="12">
      <c r="A12" s="105"/>
      <c r="B12" s="471" t="s">
        <v>116</v>
      </c>
      <c r="C12" s="472"/>
      <c r="D12" s="120">
        <f>sum('R1M4'!X8:X11)</f>
        <v>0</v>
      </c>
      <c r="E12" s="472"/>
      <c r="F12" s="472"/>
      <c r="G12" s="472"/>
      <c r="H12" s="476" t="s">
        <v>116</v>
      </c>
      <c r="I12" s="476"/>
      <c r="J12" s="122">
        <f>sum('R1M4'!AC8:AC11)</f>
        <v>0</v>
      </c>
      <c r="K12" s="123"/>
    </row>
    <row r="13">
      <c r="A13" s="105"/>
      <c r="B13" s="471" t="s">
        <v>117</v>
      </c>
      <c r="C13" s="472"/>
      <c r="D13" s="124">
        <f>sum('R1M4'!X13:X15)</f>
        <v>0</v>
      </c>
      <c r="E13" s="472"/>
      <c r="F13" s="472"/>
      <c r="G13" s="472"/>
      <c r="H13" s="476" t="s">
        <v>117</v>
      </c>
      <c r="I13" s="476"/>
      <c r="J13" s="125">
        <f>sum('R1M4'!AC13:AC15)</f>
        <v>0</v>
      </c>
      <c r="K13" s="123"/>
    </row>
    <row r="14">
      <c r="A14" s="118"/>
      <c r="B14" s="474"/>
      <c r="C14" s="473"/>
      <c r="D14" s="126">
        <f>sum(D12:D13)</f>
        <v>0</v>
      </c>
      <c r="E14" s="472"/>
      <c r="F14" s="472"/>
      <c r="G14" s="472"/>
      <c r="H14" s="476"/>
      <c r="I14" s="477"/>
      <c r="J14" s="128">
        <f>sum(J12:J13)</f>
        <v>0</v>
      </c>
      <c r="K14" s="129"/>
    </row>
    <row r="15">
      <c r="A15" s="118"/>
      <c r="B15" s="474"/>
      <c r="C15" s="472"/>
      <c r="D15" s="472"/>
      <c r="E15" s="472"/>
      <c r="F15" s="472"/>
      <c r="G15" s="472"/>
      <c r="H15" s="476"/>
      <c r="I15" s="476"/>
      <c r="J15" s="478"/>
      <c r="K15" s="131"/>
    </row>
    <row r="16">
      <c r="A16" s="92"/>
      <c r="B16" s="479" t="str">
        <f>'R1M5'!C4</f>
        <v>Hutt Valley Hawks</v>
      </c>
      <c r="C16" s="480"/>
      <c r="D16" s="480"/>
      <c r="E16" s="472"/>
      <c r="F16" s="157" t="s">
        <v>111</v>
      </c>
      <c r="G16" s="472"/>
      <c r="H16" s="135" t="str">
        <f>'R1M5'!N4</f>
        <v>Taranaki Hardcorians</v>
      </c>
      <c r="I16" s="481"/>
      <c r="J16" s="482"/>
      <c r="K16" s="131"/>
    </row>
    <row r="17">
      <c r="A17" s="105"/>
      <c r="B17" s="471" t="s">
        <v>112</v>
      </c>
      <c r="C17" s="472"/>
      <c r="D17" s="108">
        <f>'R1M5'!J18</f>
        <v>0</v>
      </c>
      <c r="E17" s="472"/>
      <c r="F17" s="472"/>
      <c r="G17" s="472"/>
      <c r="H17" s="476" t="s">
        <v>112</v>
      </c>
      <c r="I17" s="476"/>
      <c r="J17" s="483">
        <f>'R1M5'!U18</f>
        <v>0</v>
      </c>
      <c r="K17" s="111"/>
    </row>
    <row r="18">
      <c r="A18" s="105"/>
      <c r="B18" s="471" t="s">
        <v>113</v>
      </c>
      <c r="C18" s="472"/>
      <c r="D18" s="108">
        <f>'R1M5'!J28</f>
        <v>0</v>
      </c>
      <c r="E18" s="472"/>
      <c r="F18" s="472"/>
      <c r="G18" s="472"/>
      <c r="H18" s="476" t="s">
        <v>113</v>
      </c>
      <c r="I18" s="476"/>
      <c r="J18" s="483">
        <f>'R1M5'!U28</f>
        <v>0</v>
      </c>
      <c r="K18" s="111"/>
    </row>
    <row r="19">
      <c r="A19" s="105"/>
      <c r="B19" s="471" t="s">
        <v>114</v>
      </c>
      <c r="C19" s="472"/>
      <c r="D19" s="112">
        <f>'R1M5'!J36</f>
        <v>0</v>
      </c>
      <c r="E19" s="472"/>
      <c r="F19" s="472"/>
      <c r="G19" s="472"/>
      <c r="H19" s="476" t="s">
        <v>114</v>
      </c>
      <c r="I19" s="476"/>
      <c r="J19" s="484">
        <f>'R1M5'!U36</f>
        <v>0</v>
      </c>
      <c r="K19" s="111"/>
    </row>
    <row r="20">
      <c r="A20" s="105"/>
      <c r="B20" s="471" t="s">
        <v>115</v>
      </c>
      <c r="C20" s="473"/>
      <c r="D20" s="115">
        <f>sum(D17:D19)</f>
        <v>0</v>
      </c>
      <c r="E20" s="472"/>
      <c r="F20" s="472"/>
      <c r="G20" s="472"/>
      <c r="H20" s="476" t="s">
        <v>115</v>
      </c>
      <c r="I20" s="477"/>
      <c r="J20" s="116">
        <f>sum(J17:J19)</f>
        <v>0</v>
      </c>
      <c r="K20" s="117"/>
    </row>
    <row r="21">
      <c r="A21" s="118"/>
      <c r="B21" s="474"/>
      <c r="C21" s="472"/>
      <c r="D21" s="472"/>
      <c r="E21" s="472"/>
      <c r="F21" s="472"/>
      <c r="G21" s="472"/>
      <c r="H21" s="476"/>
      <c r="I21" s="476"/>
      <c r="J21" s="478"/>
      <c r="K21" s="131"/>
    </row>
    <row r="22">
      <c r="A22" s="105"/>
      <c r="B22" s="471" t="s">
        <v>116</v>
      </c>
      <c r="C22" s="472"/>
      <c r="D22" s="120">
        <f>sum('R1M5'!X20:X23)</f>
        <v>0</v>
      </c>
      <c r="E22" s="472"/>
      <c r="F22" s="472"/>
      <c r="G22" s="472"/>
      <c r="H22" s="476" t="s">
        <v>116</v>
      </c>
      <c r="I22" s="476"/>
      <c r="J22" s="485">
        <f>sum('R1M5'!AA20:AA23)</f>
        <v>0</v>
      </c>
      <c r="K22" s="123"/>
    </row>
    <row r="23">
      <c r="A23" s="105"/>
      <c r="B23" s="471" t="s">
        <v>117</v>
      </c>
      <c r="C23" s="472"/>
      <c r="D23" s="124">
        <f>sum('R1M5'!X25:X27)</f>
        <v>0</v>
      </c>
      <c r="E23" s="472"/>
      <c r="F23" s="472"/>
      <c r="G23" s="472"/>
      <c r="H23" s="472" t="s">
        <v>117</v>
      </c>
      <c r="I23" s="472"/>
      <c r="J23" s="486">
        <f>sum('R1M5'!AA25:AA27)</f>
        <v>0</v>
      </c>
      <c r="K23" s="123"/>
    </row>
    <row r="24">
      <c r="A24" s="118"/>
      <c r="B24" s="474"/>
      <c r="C24" s="473"/>
      <c r="D24" s="126">
        <f>sum(D22:D23)</f>
        <v>0</v>
      </c>
      <c r="E24" s="472"/>
      <c r="F24" s="472"/>
      <c r="G24" s="472"/>
      <c r="H24" s="472"/>
      <c r="I24" s="473"/>
      <c r="J24" s="128">
        <f>sum(J22:J23)</f>
        <v>0</v>
      </c>
      <c r="K24" s="129"/>
    </row>
    <row r="25">
      <c r="A25" s="118"/>
      <c r="B25" s="474"/>
      <c r="C25" s="472"/>
      <c r="D25" s="472"/>
      <c r="E25" s="472"/>
      <c r="F25" s="472"/>
      <c r="G25" s="472"/>
      <c r="H25" s="472"/>
      <c r="I25" s="472"/>
      <c r="J25" s="475"/>
      <c r="K25" s="104"/>
    </row>
    <row r="26">
      <c r="A26" s="92"/>
      <c r="B26" s="479" t="str">
        <f>'R1M6'!C4</f>
        <v>Hutt Valley Hawks</v>
      </c>
      <c r="C26" s="480"/>
      <c r="D26" s="480"/>
      <c r="E26" s="472"/>
      <c r="F26" s="157" t="s">
        <v>111</v>
      </c>
      <c r="G26" s="472"/>
      <c r="H26" s="487" t="str">
        <f>'R1M6'!N4</f>
        <v>Southland Centurions</v>
      </c>
      <c r="I26" s="488"/>
      <c r="J26" s="489"/>
      <c r="K26" s="104"/>
    </row>
    <row r="27">
      <c r="A27" s="105"/>
      <c r="B27" s="471" t="s">
        <v>112</v>
      </c>
      <c r="C27" s="472"/>
      <c r="D27" s="108">
        <f>'R1M6'!J18</f>
        <v>0</v>
      </c>
      <c r="E27" s="472"/>
      <c r="F27" s="472"/>
      <c r="G27" s="472"/>
      <c r="H27" s="476" t="s">
        <v>112</v>
      </c>
      <c r="I27" s="476"/>
      <c r="J27" s="110">
        <f>'R1M6'!U18</f>
        <v>0</v>
      </c>
      <c r="K27" s="111"/>
    </row>
    <row r="28">
      <c r="A28" s="105"/>
      <c r="B28" s="471" t="s">
        <v>113</v>
      </c>
      <c r="C28" s="472"/>
      <c r="D28" s="108">
        <f>'R1M6'!J28</f>
        <v>0</v>
      </c>
      <c r="E28" s="472"/>
      <c r="F28" s="472"/>
      <c r="G28" s="472"/>
      <c r="H28" s="476" t="s">
        <v>113</v>
      </c>
      <c r="I28" s="476"/>
      <c r="J28" s="110">
        <f>'R1M6'!U28</f>
        <v>0</v>
      </c>
      <c r="K28" s="111"/>
    </row>
    <row r="29">
      <c r="A29" s="105"/>
      <c r="B29" s="471" t="s">
        <v>114</v>
      </c>
      <c r="C29" s="472"/>
      <c r="D29" s="112">
        <f>'R1M6'!J36</f>
        <v>0</v>
      </c>
      <c r="E29" s="472"/>
      <c r="F29" s="472"/>
      <c r="G29" s="472"/>
      <c r="H29" s="476" t="s">
        <v>114</v>
      </c>
      <c r="I29" s="476"/>
      <c r="J29" s="113">
        <f>'R1M6'!U36</f>
        <v>0</v>
      </c>
      <c r="K29" s="111"/>
    </row>
    <row r="30">
      <c r="A30" s="105"/>
      <c r="B30" s="471" t="s">
        <v>115</v>
      </c>
      <c r="C30" s="473"/>
      <c r="D30" s="115">
        <f>sum(D27:D29)</f>
        <v>0</v>
      </c>
      <c r="E30" s="472"/>
      <c r="F30" s="472"/>
      <c r="G30" s="472"/>
      <c r="H30" s="476" t="s">
        <v>115</v>
      </c>
      <c r="I30" s="477"/>
      <c r="J30" s="116">
        <f>sum(J27:J29)</f>
        <v>0</v>
      </c>
      <c r="K30" s="117"/>
    </row>
    <row r="31">
      <c r="A31" s="118"/>
      <c r="B31" s="474"/>
      <c r="C31" s="472"/>
      <c r="D31" s="472"/>
      <c r="E31" s="472"/>
      <c r="F31" s="472"/>
      <c r="G31" s="472"/>
      <c r="H31" s="476"/>
      <c r="I31" s="476"/>
      <c r="J31" s="478"/>
      <c r="K31" s="131"/>
    </row>
    <row r="32">
      <c r="A32" s="105"/>
      <c r="B32" s="471" t="s">
        <v>116</v>
      </c>
      <c r="C32" s="472"/>
      <c r="D32" s="120">
        <f>sum('R1M6'!X20:X23)</f>
        <v>0</v>
      </c>
      <c r="E32" s="472"/>
      <c r="F32" s="472"/>
      <c r="G32" s="472"/>
      <c r="H32" s="476" t="s">
        <v>116</v>
      </c>
      <c r="I32" s="476"/>
      <c r="J32" s="122">
        <f>sum('R1M6'!AA20:AA23)</f>
        <v>0</v>
      </c>
      <c r="K32" s="123"/>
    </row>
    <row r="33">
      <c r="A33" s="105"/>
      <c r="B33" s="471" t="s">
        <v>117</v>
      </c>
      <c r="C33" s="472"/>
      <c r="D33" s="124">
        <f>sum('R1M6'!X25:X27)</f>
        <v>0</v>
      </c>
      <c r="E33" s="472"/>
      <c r="F33" s="472"/>
      <c r="G33" s="472"/>
      <c r="H33" s="490" t="s">
        <v>117</v>
      </c>
      <c r="I33" s="490"/>
      <c r="J33" s="125">
        <f>sum('R1M6'!AA25:AA27)</f>
        <v>0</v>
      </c>
      <c r="K33" s="123"/>
    </row>
    <row r="34">
      <c r="A34" s="118"/>
      <c r="B34" s="474"/>
      <c r="C34" s="473"/>
      <c r="D34" s="126">
        <f>sum(D32:D33)</f>
        <v>0</v>
      </c>
      <c r="E34" s="472"/>
      <c r="F34" s="472"/>
      <c r="G34" s="472"/>
      <c r="H34" s="472"/>
      <c r="I34" s="473"/>
      <c r="J34" s="128">
        <f>sum(J32:J33)</f>
        <v>0</v>
      </c>
      <c r="K34" s="129"/>
    </row>
    <row r="35">
      <c r="A35" s="118"/>
      <c r="B35" s="474"/>
      <c r="C35" s="472"/>
      <c r="D35" s="472"/>
      <c r="E35" s="472"/>
      <c r="F35" s="472"/>
      <c r="G35" s="472"/>
      <c r="H35" s="472"/>
      <c r="I35" s="472"/>
      <c r="J35" s="475"/>
      <c r="K35" s="104"/>
    </row>
    <row r="36">
      <c r="A36" s="118"/>
      <c r="B36" s="474"/>
      <c r="C36" s="472"/>
      <c r="D36" s="472"/>
      <c r="E36" s="472"/>
      <c r="F36" s="472"/>
      <c r="G36" s="472"/>
      <c r="H36" s="472"/>
      <c r="I36" s="472"/>
      <c r="J36" s="475"/>
      <c r="K36" s="104"/>
    </row>
    <row r="37">
      <c r="A37" s="142"/>
      <c r="B37" s="143" t="s">
        <v>118</v>
      </c>
      <c r="C37" s="107"/>
      <c r="D37" s="107"/>
      <c r="E37" s="109" t="s">
        <v>33</v>
      </c>
      <c r="F37" s="109" t="s">
        <v>57</v>
      </c>
      <c r="G37" s="109" t="s">
        <v>71</v>
      </c>
      <c r="H37" s="144" t="s">
        <v>84</v>
      </c>
      <c r="I37" s="144" t="s">
        <v>95</v>
      </c>
      <c r="J37" s="145" t="s">
        <v>115</v>
      </c>
      <c r="K37" s="146"/>
    </row>
    <row r="38">
      <c r="A38" s="147"/>
      <c r="B38" s="154" t="s">
        <v>23</v>
      </c>
      <c r="C38" s="107"/>
      <c r="D38" s="107"/>
      <c r="E38" s="149">
        <f>'R1M4'!AC17</f>
        <v>0</v>
      </c>
      <c r="F38" s="150"/>
      <c r="G38" s="150"/>
      <c r="H38" s="150"/>
      <c r="I38" s="150"/>
      <c r="J38" s="151">
        <f t="shared" ref="J38:J42" si="1">sum(E38:I38)</f>
        <v>0</v>
      </c>
      <c r="K38" s="152"/>
    </row>
    <row r="39">
      <c r="A39" s="147"/>
      <c r="B39" s="154" t="s">
        <v>20</v>
      </c>
      <c r="C39" s="107"/>
      <c r="D39" s="107"/>
      <c r="E39" s="149">
        <f>'R1M4'!X17</f>
        <v>0</v>
      </c>
      <c r="F39" s="150"/>
      <c r="G39" s="150"/>
      <c r="H39" s="150"/>
      <c r="I39" s="150"/>
      <c r="J39" s="151">
        <f t="shared" si="1"/>
        <v>0</v>
      </c>
      <c r="K39" s="152"/>
    </row>
    <row r="40">
      <c r="A40" s="147"/>
      <c r="B40" s="154" t="s">
        <v>28</v>
      </c>
      <c r="C40" s="107"/>
      <c r="D40" s="107"/>
      <c r="E40" s="491">
        <f>'R1M5'!AC17</f>
        <v>0</v>
      </c>
      <c r="F40" s="150"/>
      <c r="G40" s="150"/>
      <c r="H40" s="150"/>
      <c r="I40" s="150"/>
      <c r="J40" s="151">
        <f t="shared" si="1"/>
        <v>0</v>
      </c>
      <c r="K40" s="152"/>
    </row>
    <row r="41">
      <c r="A41" s="153"/>
      <c r="B41" s="154" t="s">
        <v>30</v>
      </c>
      <c r="C41" s="107"/>
      <c r="D41" s="107"/>
      <c r="E41" s="491">
        <f>'R1M6'!AC17</f>
        <v>0</v>
      </c>
      <c r="F41" s="150"/>
      <c r="G41" s="150"/>
      <c r="H41" s="150"/>
      <c r="I41" s="150"/>
      <c r="J41" s="151">
        <f t="shared" si="1"/>
        <v>0</v>
      </c>
      <c r="K41" s="152"/>
    </row>
    <row r="42">
      <c r="A42" s="147"/>
      <c r="B42" s="154" t="s">
        <v>26</v>
      </c>
      <c r="C42" s="107"/>
      <c r="D42" s="107"/>
      <c r="E42" s="149">
        <f>sum('R1M5'!X29+'R1M6'!X29)</f>
        <v>0</v>
      </c>
      <c r="F42" s="150"/>
      <c r="G42" s="150"/>
      <c r="H42" s="150"/>
      <c r="I42" s="155"/>
      <c r="J42" s="151">
        <f t="shared" si="1"/>
        <v>0</v>
      </c>
      <c r="K42" s="152"/>
    </row>
    <row r="43">
      <c r="A43" s="147"/>
      <c r="B43" s="148"/>
      <c r="C43" s="107"/>
      <c r="D43" s="107"/>
      <c r="E43" s="318"/>
      <c r="F43" s="360"/>
      <c r="G43" s="360"/>
      <c r="H43" s="360"/>
      <c r="I43" s="360"/>
      <c r="J43" s="492"/>
      <c r="K43" s="152"/>
    </row>
    <row r="44">
      <c r="A44" s="118"/>
      <c r="B44" s="474"/>
      <c r="C44" s="472"/>
      <c r="D44" s="472"/>
      <c r="E44" s="472"/>
      <c r="F44" s="472"/>
      <c r="G44" s="472"/>
      <c r="H44" s="472"/>
      <c r="I44" s="472"/>
      <c r="J44" s="475"/>
      <c r="K44" s="104"/>
    </row>
    <row r="45">
      <c r="A45" s="147"/>
      <c r="B45" s="148" t="s">
        <v>119</v>
      </c>
      <c r="C45" s="156" t="s">
        <v>156</v>
      </c>
      <c r="D45" s="472"/>
      <c r="E45" s="493"/>
      <c r="F45" s="472"/>
      <c r="G45" s="472"/>
      <c r="H45" s="157" t="s">
        <v>121</v>
      </c>
      <c r="I45" s="472" t="s">
        <v>157</v>
      </c>
      <c r="J45" s="475"/>
      <c r="K45" s="104"/>
    </row>
    <row r="46">
      <c r="A46" s="158"/>
      <c r="B46" s="494"/>
      <c r="C46" s="495"/>
      <c r="D46" s="496"/>
      <c r="E46" s="493"/>
      <c r="F46" s="497"/>
      <c r="G46" s="476"/>
      <c r="H46" s="498"/>
      <c r="I46" s="499"/>
      <c r="J46" s="500"/>
      <c r="K46" s="164"/>
    </row>
    <row r="47">
      <c r="A47" s="158"/>
      <c r="B47" s="494"/>
      <c r="C47" s="495"/>
      <c r="D47" s="501"/>
      <c r="E47" s="493"/>
      <c r="F47" s="497"/>
      <c r="G47" s="476"/>
      <c r="H47" s="498"/>
      <c r="I47" s="499"/>
      <c r="J47" s="500"/>
      <c r="K47" s="164"/>
    </row>
    <row r="48">
      <c r="A48" s="158"/>
      <c r="B48" s="494"/>
      <c r="C48" s="495"/>
      <c r="D48" s="496"/>
      <c r="E48" s="493"/>
      <c r="F48" s="497"/>
      <c r="G48" s="476"/>
      <c r="H48" s="498"/>
      <c r="I48" s="499"/>
      <c r="J48" s="500"/>
      <c r="K48" s="164"/>
    </row>
    <row r="49">
      <c r="A49" s="158"/>
      <c r="B49" s="494"/>
      <c r="C49" s="495"/>
      <c r="D49" s="501"/>
      <c r="E49" s="493"/>
      <c r="F49" s="497"/>
      <c r="G49" s="476"/>
      <c r="H49" s="498"/>
      <c r="I49" s="499"/>
      <c r="J49" s="500"/>
      <c r="K49" s="164"/>
    </row>
    <row r="50">
      <c r="A50" s="158"/>
      <c r="B50" s="494"/>
      <c r="C50" s="495"/>
      <c r="D50" s="496"/>
      <c r="E50" s="493"/>
      <c r="F50" s="497"/>
      <c r="G50" s="476"/>
      <c r="H50" s="498"/>
      <c r="I50" s="499"/>
      <c r="J50" s="500"/>
      <c r="K50" s="164"/>
    </row>
    <row r="51">
      <c r="A51" s="158"/>
      <c r="B51" s="494"/>
      <c r="C51" s="495"/>
      <c r="D51" s="501"/>
      <c r="E51" s="493"/>
      <c r="F51" s="497"/>
      <c r="G51" s="476"/>
      <c r="H51" s="497"/>
      <c r="I51" s="476"/>
      <c r="J51" s="500"/>
      <c r="K51" s="164"/>
    </row>
    <row r="52">
      <c r="A52" s="158"/>
      <c r="B52" s="494"/>
      <c r="C52" s="495"/>
      <c r="D52" s="501"/>
      <c r="E52" s="493"/>
      <c r="F52" s="472"/>
      <c r="G52" s="472"/>
      <c r="H52" s="472"/>
      <c r="I52" s="472"/>
      <c r="J52" s="475"/>
      <c r="K52" s="104"/>
    </row>
    <row r="53">
      <c r="A53" s="166"/>
      <c r="B53" s="502"/>
      <c r="C53" s="503"/>
      <c r="D53" s="504"/>
      <c r="E53" s="505"/>
      <c r="F53" s="505"/>
      <c r="G53" s="505"/>
      <c r="H53" s="505"/>
      <c r="I53" s="505"/>
      <c r="J53" s="506"/>
      <c r="K53" s="173"/>
    </row>
    <row r="54">
      <c r="A54" s="166"/>
      <c r="B54" s="502"/>
      <c r="C54" s="503"/>
      <c r="D54" s="504"/>
      <c r="E54" s="505"/>
      <c r="F54" s="505"/>
      <c r="G54" s="505"/>
      <c r="H54" s="505"/>
      <c r="I54" s="505"/>
      <c r="J54" s="506"/>
      <c r="K54" s="173"/>
    </row>
    <row r="55">
      <c r="A55" s="166"/>
      <c r="B55" s="502"/>
      <c r="C55" s="503"/>
      <c r="D55" s="504"/>
      <c r="E55" s="505"/>
      <c r="F55" s="505"/>
      <c r="G55" s="505"/>
      <c r="H55" s="505"/>
      <c r="I55" s="505"/>
      <c r="J55" s="506"/>
      <c r="K55" s="173"/>
    </row>
    <row r="56">
      <c r="A56" s="175"/>
      <c r="B56" s="507"/>
      <c r="C56" s="177"/>
      <c r="D56" s="177"/>
      <c r="E56" s="177"/>
      <c r="F56" s="177"/>
      <c r="G56" s="177"/>
      <c r="H56" s="177"/>
      <c r="I56" s="177"/>
      <c r="J56" s="178"/>
      <c r="K56" s="179"/>
    </row>
    <row r="57">
      <c r="A57" s="175"/>
      <c r="B57" s="180"/>
      <c r="J57" s="181"/>
      <c r="K57" s="179"/>
    </row>
    <row r="58">
      <c r="A58" s="175"/>
      <c r="B58" s="180"/>
      <c r="J58" s="181"/>
      <c r="K58" s="179"/>
    </row>
    <row r="59">
      <c r="A59" s="175"/>
      <c r="B59" s="180"/>
      <c r="J59" s="181"/>
      <c r="K59" s="179"/>
    </row>
    <row r="60">
      <c r="A60" s="175"/>
      <c r="B60" s="180"/>
      <c r="J60" s="181"/>
      <c r="K60" s="179"/>
    </row>
    <row r="61">
      <c r="A61" s="175"/>
      <c r="B61" s="180"/>
      <c r="J61" s="181"/>
      <c r="K61" s="179"/>
    </row>
    <row r="62">
      <c r="A62" s="175"/>
      <c r="B62" s="180"/>
      <c r="J62" s="181"/>
      <c r="K62" s="179"/>
    </row>
    <row r="63">
      <c r="A63" s="175"/>
      <c r="B63" s="180"/>
      <c r="J63" s="181"/>
      <c r="K63" s="179"/>
    </row>
    <row r="64">
      <c r="A64" s="175"/>
      <c r="B64" s="180"/>
      <c r="J64" s="181"/>
      <c r="K64" s="179"/>
    </row>
    <row r="65">
      <c r="A65" s="175"/>
      <c r="B65" s="180"/>
      <c r="J65" s="181"/>
      <c r="K65" s="179"/>
    </row>
    <row r="66">
      <c r="A66" s="175"/>
      <c r="B66" s="182"/>
      <c r="C66" s="183"/>
      <c r="D66" s="183"/>
      <c r="E66" s="183"/>
      <c r="F66" s="183"/>
      <c r="G66" s="183"/>
      <c r="H66" s="183"/>
      <c r="I66" s="183"/>
      <c r="J66" s="184"/>
      <c r="K66" s="179"/>
    </row>
    <row r="67">
      <c r="A67" s="185"/>
      <c r="B67" s="508" t="s">
        <v>123</v>
      </c>
      <c r="C67" s="508"/>
      <c r="D67" s="508"/>
      <c r="E67" s="508"/>
      <c r="F67" s="508"/>
      <c r="G67" s="508"/>
      <c r="H67" s="508"/>
      <c r="I67" s="508"/>
      <c r="J67" s="508"/>
      <c r="K67" s="188"/>
    </row>
    <row r="68">
      <c r="A68" s="189"/>
      <c r="B68" s="509" t="s">
        <v>124</v>
      </c>
      <c r="C68" s="509"/>
      <c r="D68" s="509"/>
      <c r="E68" s="509"/>
      <c r="F68" s="509"/>
      <c r="G68" s="509"/>
      <c r="H68" s="509"/>
      <c r="I68" s="509"/>
      <c r="J68" s="509"/>
      <c r="K68" s="193"/>
    </row>
  </sheetData>
  <mergeCells count="3">
    <mergeCell ref="C2:J2"/>
    <mergeCell ref="C3:J3"/>
    <mergeCell ref="B56:J66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B6D7A8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88"/>
    <col customWidth="1" min="9" max="9" width="12.13"/>
    <col customWidth="1" min="10" max="10" width="10.88"/>
    <col customWidth="1" min="11" max="11" width="1.38"/>
    <col customWidth="1" min="12" max="12" width="8.38"/>
    <col customWidth="1" min="13" max="13" width="7.25"/>
    <col customWidth="1" min="14" max="14" width="4.75"/>
    <col customWidth="1" min="15" max="15" width="23.25"/>
    <col customWidth="1" min="16" max="16" width="6.25"/>
    <col customWidth="1" min="17" max="17" width="6.75"/>
    <col customWidth="1" min="18" max="18" width="10.38"/>
    <col customWidth="1" min="19" max="20" width="11.25"/>
    <col customWidth="1" min="21" max="21" width="11.63"/>
    <col customWidth="1" min="22" max="22" width="1.63"/>
    <col customWidth="1" min="23" max="23" width="5.25"/>
    <col customWidth="1" min="24" max="24" width="12.75"/>
    <col customWidth="1" min="25" max="25" width="19.88"/>
    <col customWidth="1" min="26" max="26" width="11.88"/>
    <col customWidth="1" min="27" max="27" width="13.13"/>
    <col customWidth="1" min="28" max="28" width="7.75"/>
    <col customWidth="1" min="29" max="29" width="13.75"/>
    <col customWidth="1" min="30" max="30" width="5.75"/>
  </cols>
  <sheetData>
    <row r="1">
      <c r="A1" s="510"/>
      <c r="B1" s="511"/>
      <c r="C1" s="512" t="s">
        <v>107</v>
      </c>
      <c r="D1" s="513"/>
      <c r="E1" s="513"/>
      <c r="F1" s="513"/>
      <c r="G1" s="513"/>
      <c r="H1" s="513"/>
      <c r="I1" s="513"/>
      <c r="J1" s="513"/>
      <c r="K1" s="513"/>
      <c r="L1" s="513"/>
      <c r="M1" s="513"/>
      <c r="N1" s="513"/>
      <c r="O1" s="513"/>
      <c r="P1" s="513"/>
      <c r="Q1" s="513"/>
      <c r="R1" s="513"/>
      <c r="S1" s="513"/>
      <c r="T1" s="513"/>
      <c r="U1" s="513"/>
      <c r="V1" s="513"/>
      <c r="W1" s="513"/>
      <c r="X1" s="513"/>
      <c r="Y1" s="513"/>
      <c r="Z1" s="513"/>
      <c r="AA1" s="513"/>
      <c r="AB1" s="513"/>
      <c r="AC1" s="513"/>
      <c r="AD1" s="514"/>
    </row>
    <row r="2">
      <c r="A2" s="515" t="s">
        <v>125</v>
      </c>
      <c r="B2" s="200"/>
      <c r="C2" s="516" t="s">
        <v>126</v>
      </c>
      <c r="D2" s="517"/>
      <c r="E2" s="517"/>
      <c r="F2" s="517"/>
      <c r="G2" s="517"/>
      <c r="H2" s="517"/>
      <c r="I2" s="517"/>
      <c r="J2" s="517"/>
      <c r="K2" s="517"/>
      <c r="L2" s="517"/>
      <c r="M2" s="517"/>
      <c r="N2" s="517"/>
      <c r="O2" s="517"/>
      <c r="P2" s="517"/>
      <c r="Q2" s="517"/>
      <c r="R2" s="517"/>
      <c r="S2" s="517"/>
      <c r="T2" s="517"/>
      <c r="U2" s="517"/>
      <c r="V2" s="517"/>
      <c r="W2" s="517"/>
      <c r="X2" s="517"/>
      <c r="Y2" s="517"/>
      <c r="Z2" s="517"/>
      <c r="AA2" s="517"/>
      <c r="AB2" s="517"/>
      <c r="AC2" s="517"/>
      <c r="AD2" s="518"/>
    </row>
    <row r="3">
      <c r="A3" s="519"/>
      <c r="B3" s="200"/>
      <c r="C3" s="520" t="s">
        <v>155</v>
      </c>
      <c r="D3" s="521"/>
      <c r="E3" s="521"/>
      <c r="F3" s="521"/>
      <c r="G3" s="521"/>
      <c r="H3" s="521"/>
      <c r="I3" s="522"/>
      <c r="J3" s="523"/>
      <c r="K3" s="524"/>
      <c r="L3" s="525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526"/>
      <c r="W3" s="527" t="s">
        <v>158</v>
      </c>
      <c r="X3" s="521"/>
      <c r="Y3" s="521"/>
      <c r="Z3" s="521"/>
      <c r="AA3" s="521"/>
      <c r="AB3" s="521"/>
      <c r="AC3" s="521"/>
      <c r="AD3" s="528"/>
    </row>
    <row r="4">
      <c r="A4" s="529"/>
      <c r="C4" s="530" t="s">
        <v>20</v>
      </c>
      <c r="D4" s="205"/>
      <c r="E4" s="205"/>
      <c r="F4" s="205"/>
      <c r="G4" s="205"/>
      <c r="H4" s="205"/>
      <c r="I4" s="205"/>
      <c r="J4" s="531"/>
      <c r="K4" s="225"/>
      <c r="L4" s="532"/>
      <c r="M4" s="533"/>
      <c r="N4" s="534" t="s">
        <v>23</v>
      </c>
      <c r="O4" s="205"/>
      <c r="P4" s="205"/>
      <c r="Q4" s="205"/>
      <c r="R4" s="205"/>
      <c r="S4" s="205"/>
      <c r="T4" s="205"/>
      <c r="U4" s="531"/>
      <c r="V4" s="214"/>
      <c r="W4" s="535" t="str">
        <f>C4</f>
        <v>Plainsmen</v>
      </c>
      <c r="X4" s="205"/>
      <c r="Y4" s="531"/>
      <c r="Z4" s="216"/>
      <c r="AA4" s="536" t="str">
        <f>N4</f>
        <v>Nelson Gunz</v>
      </c>
      <c r="AB4" s="205"/>
      <c r="AC4" s="205"/>
      <c r="AD4" s="531"/>
    </row>
    <row r="5">
      <c r="A5" s="537"/>
      <c r="B5" s="220"/>
      <c r="C5" s="221"/>
      <c r="D5" s="538"/>
      <c r="E5" s="539"/>
      <c r="F5" s="540"/>
      <c r="G5" s="539"/>
      <c r="H5" s="541"/>
      <c r="I5" s="224"/>
      <c r="K5" s="225"/>
      <c r="L5" s="532"/>
      <c r="M5" s="226"/>
      <c r="N5" s="542"/>
      <c r="O5" s="543"/>
      <c r="P5" s="544"/>
      <c r="Q5" s="543"/>
      <c r="R5" s="545"/>
      <c r="S5" s="546"/>
      <c r="T5" s="547"/>
      <c r="U5" s="547"/>
      <c r="V5" s="214"/>
      <c r="W5" s="230"/>
      <c r="X5" s="231"/>
      <c r="Y5" s="107"/>
      <c r="AB5" s="232"/>
      <c r="AC5" s="232"/>
      <c r="AD5" s="233"/>
    </row>
    <row r="6">
      <c r="A6" s="548"/>
      <c r="B6" s="235"/>
      <c r="C6" s="236" t="s">
        <v>127</v>
      </c>
      <c r="D6" s="549"/>
      <c r="E6" s="550"/>
      <c r="F6" s="551"/>
      <c r="G6" s="550"/>
      <c r="H6" s="552"/>
      <c r="I6" s="553"/>
      <c r="K6" s="238"/>
      <c r="L6" s="554"/>
      <c r="M6" s="239"/>
      <c r="N6" s="555" t="s">
        <v>127</v>
      </c>
      <c r="O6" s="549"/>
      <c r="P6" s="550"/>
      <c r="Q6" s="551"/>
      <c r="R6" s="550"/>
      <c r="S6" s="550"/>
      <c r="T6" s="553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556" t="s">
        <v>128</v>
      </c>
      <c r="B7" s="244" t="s">
        <v>129</v>
      </c>
      <c r="C7" s="245"/>
      <c r="D7" s="246" t="s">
        <v>130</v>
      </c>
      <c r="E7" s="244" t="s">
        <v>131</v>
      </c>
      <c r="F7" s="244" t="s">
        <v>114</v>
      </c>
      <c r="G7" s="328" t="s">
        <v>132</v>
      </c>
      <c r="H7" s="328" t="s">
        <v>133</v>
      </c>
      <c r="I7" s="329" t="s">
        <v>134</v>
      </c>
      <c r="J7" s="330" t="s">
        <v>135</v>
      </c>
      <c r="K7" s="557"/>
      <c r="L7" s="558" t="s">
        <v>128</v>
      </c>
      <c r="M7" s="244" t="s">
        <v>129</v>
      </c>
      <c r="N7" s="559"/>
      <c r="O7" s="246" t="s">
        <v>130</v>
      </c>
      <c r="P7" s="244" t="s">
        <v>131</v>
      </c>
      <c r="Q7" s="244" t="s">
        <v>114</v>
      </c>
      <c r="R7" s="328" t="s">
        <v>132</v>
      </c>
      <c r="S7" s="328" t="s">
        <v>133</v>
      </c>
      <c r="T7" s="329" t="s">
        <v>134</v>
      </c>
      <c r="U7" s="560" t="s">
        <v>135</v>
      </c>
      <c r="V7" s="561"/>
      <c r="W7" s="252"/>
      <c r="AD7" s="253"/>
    </row>
    <row r="8">
      <c r="A8" s="562"/>
      <c r="B8" s="255" t="str">
        <f>VLOOKUP(A8,tsnz!A:F,6,FALSE)</f>
        <v>#N/A</v>
      </c>
      <c r="C8" s="256">
        <v>1.0</v>
      </c>
      <c r="D8" s="563" t="str">
        <f>VLOOKUP(A8,tsnz!A:B,2,FALSE)</f>
        <v>#N/A</v>
      </c>
      <c r="E8" s="564" t="str">
        <f>VLOOKUP(A8,tsnz!A:G,7,FALSE)</f>
        <v>#N/A</v>
      </c>
      <c r="F8" s="565" t="b">
        <v>0</v>
      </c>
      <c r="G8" s="432"/>
      <c r="H8" s="432"/>
      <c r="I8" s="432"/>
      <c r="J8" s="566">
        <f t="shared" ref="J8:J17" si="1">sum(G8:I8)</f>
        <v>0</v>
      </c>
      <c r="K8" s="567"/>
      <c r="L8" s="568"/>
      <c r="M8" s="564" t="str">
        <f>VLOOKUP(L8,tsnz!A:F,6,FALSE)</f>
        <v>#N/A</v>
      </c>
      <c r="N8" s="569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273"/>
      <c r="S8" s="273"/>
      <c r="T8" s="273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570"/>
      <c r="B9" s="255" t="str">
        <f>VLOOKUP(A9,tsnz!A:F,6,FALSE)</f>
        <v>#N/A</v>
      </c>
      <c r="C9" s="256">
        <v>2.0</v>
      </c>
      <c r="D9" s="563" t="str">
        <f>VLOOKUP(A9,tsnz!A:B,2,FALSE)</f>
        <v>#N/A</v>
      </c>
      <c r="E9" s="564" t="str">
        <f>VLOOKUP(A9,tsnz!A:G,7,FALSE)</f>
        <v>#N/A</v>
      </c>
      <c r="F9" s="565" t="b">
        <v>0</v>
      </c>
      <c r="G9" s="432"/>
      <c r="H9" s="432"/>
      <c r="I9" s="432"/>
      <c r="J9" s="571">
        <f t="shared" si="1"/>
        <v>0</v>
      </c>
      <c r="K9" s="567"/>
      <c r="L9" s="284"/>
      <c r="M9" s="564" t="str">
        <f>VLOOKUP(L9,tsnz!A:F,6,FALSE)</f>
        <v>#N/A</v>
      </c>
      <c r="N9" s="569">
        <v>2.0</v>
      </c>
      <c r="O9" s="563" t="str">
        <f>VLOOKUP(L9,tsnz!A:B,2,FALSE)</f>
        <v>#N/A</v>
      </c>
      <c r="P9" s="564" t="str">
        <f>VLOOKUP(L9,tsnz!A:G,7,FALSE)</f>
        <v>#N/A</v>
      </c>
      <c r="Q9" s="565" t="b">
        <v>0</v>
      </c>
      <c r="R9" s="273"/>
      <c r="S9" s="273"/>
      <c r="T9" s="273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572"/>
      <c r="B10" s="255" t="str">
        <f>VLOOKUP(A10,tsnz!A:F,6,FALSE)</f>
        <v>#N/A</v>
      </c>
      <c r="C10" s="256">
        <v>3.0</v>
      </c>
      <c r="D10" s="563" t="str">
        <f>VLOOKUP(A10,tsnz!A:B,2,FALSE)</f>
        <v>#N/A</v>
      </c>
      <c r="E10" s="564" t="str">
        <f>VLOOKUP(A10,tsnz!A:G,7,FALSE)</f>
        <v>#N/A</v>
      </c>
      <c r="F10" s="565" t="b">
        <v>0</v>
      </c>
      <c r="G10" s="432"/>
      <c r="H10" s="432"/>
      <c r="I10" s="432"/>
      <c r="J10" s="571">
        <f t="shared" si="1"/>
        <v>0</v>
      </c>
      <c r="K10" s="567"/>
      <c r="L10" s="573"/>
      <c r="M10" s="564" t="str">
        <f>VLOOKUP(L10,tsnz!A:F,6,FALSE)</f>
        <v>#N/A</v>
      </c>
      <c r="N10" s="569">
        <v>3.0</v>
      </c>
      <c r="O10" s="563" t="str">
        <f>VLOOKUP(L10,tsnz!A:B,2,FALSE)</f>
        <v>#N/A</v>
      </c>
      <c r="P10" s="564" t="str">
        <f>VLOOKUP(L10,tsnz!A:G,7,FALSE)</f>
        <v>#N/A</v>
      </c>
      <c r="Q10" s="565" t="b">
        <v>0</v>
      </c>
      <c r="R10" s="273"/>
      <c r="S10" s="273"/>
      <c r="T10" s="273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570"/>
      <c r="B11" s="255" t="str">
        <f>VLOOKUP(A11,tsnz!A:F,6,FALSE)</f>
        <v>#N/A</v>
      </c>
      <c r="C11" s="256">
        <v>4.0</v>
      </c>
      <c r="D11" s="563" t="str">
        <f>VLOOKUP(A11,tsnz!A:B,2,FALSE)</f>
        <v>#N/A</v>
      </c>
      <c r="E11" s="564" t="str">
        <f>VLOOKUP(A11,tsnz!A:G,7,FALSE)</f>
        <v>#N/A</v>
      </c>
      <c r="F11" s="565" t="b">
        <v>0</v>
      </c>
      <c r="G11" s="432"/>
      <c r="H11" s="432"/>
      <c r="I11" s="432"/>
      <c r="J11" s="571">
        <f t="shared" si="1"/>
        <v>0</v>
      </c>
      <c r="K11" s="567"/>
      <c r="L11" s="276"/>
      <c r="M11" s="564" t="str">
        <f>VLOOKUP(L11,tsnz!A:F,6,FALSE)</f>
        <v>#N/A</v>
      </c>
      <c r="N11" s="569">
        <v>4.0</v>
      </c>
      <c r="O11" s="563" t="str">
        <f>VLOOKUP(L11,tsnz!A:B,2,FALSE)</f>
        <v>#N/A</v>
      </c>
      <c r="P11" s="564" t="str">
        <f>VLOOKUP(L11,tsnz!A:G,7,FALSE)</f>
        <v>#N/A</v>
      </c>
      <c r="Q11" s="565" t="b">
        <v>0</v>
      </c>
      <c r="R11" s="273"/>
      <c r="S11" s="273"/>
      <c r="T11" s="273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574"/>
      <c r="B12" s="255" t="str">
        <f>VLOOKUP(A12,tsnz!A:F,6,FALSE)</f>
        <v>#N/A</v>
      </c>
      <c r="C12" s="256">
        <v>5.0</v>
      </c>
      <c r="D12" s="563" t="str">
        <f>VLOOKUP(A12,tsnz!A:B,2,FALSE)</f>
        <v>#N/A</v>
      </c>
      <c r="E12" s="564" t="str">
        <f>VLOOKUP(A12,tsnz!A:G,7,FALSE)</f>
        <v>#N/A</v>
      </c>
      <c r="F12" s="565" t="b">
        <v>0</v>
      </c>
      <c r="G12" s="432"/>
      <c r="H12" s="432"/>
      <c r="I12" s="432"/>
      <c r="J12" s="571">
        <f t="shared" si="1"/>
        <v>0</v>
      </c>
      <c r="K12" s="567"/>
      <c r="L12" s="278"/>
      <c r="M12" s="564" t="str">
        <f>VLOOKUP(L12,tsnz!A:F,6,FALSE)</f>
        <v>#N/A</v>
      </c>
      <c r="N12" s="569">
        <v>5.0</v>
      </c>
      <c r="O12" s="563" t="str">
        <f>VLOOKUP(L12,tsnz!A:B,2,FALSE)</f>
        <v>#N/A</v>
      </c>
      <c r="P12" s="564" t="str">
        <f>VLOOKUP(L12,tsnz!A:G,7,FALSE)</f>
        <v>#N/A</v>
      </c>
      <c r="Q12" s="565" t="b">
        <v>0</v>
      </c>
      <c r="R12" s="273"/>
      <c r="S12" s="273"/>
      <c r="T12" s="273"/>
      <c r="U12" s="265">
        <f t="shared" si="2"/>
        <v>0</v>
      </c>
      <c r="V12" s="266"/>
      <c r="W12" s="252"/>
      <c r="X12" s="285"/>
      <c r="Y12" s="286" t="s">
        <v>159</v>
      </c>
      <c r="AC12" s="149"/>
      <c r="AD12" s="270"/>
    </row>
    <row r="13">
      <c r="A13" s="575"/>
      <c r="B13" s="255" t="str">
        <f>VLOOKUP(A13,tsnz!A:F,6,FALSE)</f>
        <v>#N/A</v>
      </c>
      <c r="C13" s="256">
        <v>6.0</v>
      </c>
      <c r="D13" s="563" t="str">
        <f>VLOOKUP(A13,tsnz!A:B,2,FALSE)</f>
        <v>#N/A</v>
      </c>
      <c r="E13" s="564" t="str">
        <f>VLOOKUP(A13,tsnz!A:G,7,FALSE)</f>
        <v>#N/A</v>
      </c>
      <c r="F13" s="565" t="b">
        <v>0</v>
      </c>
      <c r="G13" s="432"/>
      <c r="H13" s="432"/>
      <c r="I13" s="432"/>
      <c r="J13" s="571">
        <f t="shared" si="1"/>
        <v>0</v>
      </c>
      <c r="K13" s="576"/>
      <c r="L13" s="577"/>
      <c r="M13" s="564" t="str">
        <f>VLOOKUP(L13,tsnz!A:F,6,FALSE)</f>
        <v>#N/A</v>
      </c>
      <c r="N13" s="569">
        <v>6.0</v>
      </c>
      <c r="O13" s="563" t="str">
        <f>VLOOKUP(L13,tsnz!A:B,2,FALSE)</f>
        <v>#N/A</v>
      </c>
      <c r="P13" s="564" t="str">
        <f>VLOOKUP(L13,tsnz!A:G,7,FALSE)</f>
        <v>#N/A</v>
      </c>
      <c r="Q13" s="565" t="b">
        <v>0</v>
      </c>
      <c r="R13" s="273"/>
      <c r="S13" s="273"/>
      <c r="T13" s="273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578"/>
      <c r="B14" s="255" t="str">
        <f>VLOOKUP(A14,tsnz!A:F,6,FALSE)</f>
        <v>#N/A</v>
      </c>
      <c r="C14" s="256">
        <v>7.0</v>
      </c>
      <c r="D14" s="563" t="str">
        <f>VLOOKUP(A14,tsnz!A:B,2,FALSE)</f>
        <v>#N/A</v>
      </c>
      <c r="E14" s="564" t="str">
        <f>VLOOKUP(A14,tsnz!A:G,7,FALSE)</f>
        <v>#N/A</v>
      </c>
      <c r="F14" s="565" t="b">
        <v>0</v>
      </c>
      <c r="G14" s="432"/>
      <c r="H14" s="433"/>
      <c r="I14" s="433"/>
      <c r="J14" s="571">
        <f t="shared" si="1"/>
        <v>0</v>
      </c>
      <c r="K14" s="576"/>
      <c r="L14" s="436"/>
      <c r="M14" s="564" t="str">
        <f>VLOOKUP(L14,tsnz!A:F,6,FALSE)</f>
        <v>#N/A</v>
      </c>
      <c r="N14" s="569">
        <v>7.0</v>
      </c>
      <c r="O14" s="563" t="str">
        <f>VLOOKUP(L14,tsnz!A:B,2,FALSE)</f>
        <v>#N/A</v>
      </c>
      <c r="P14" s="564" t="str">
        <f>VLOOKUP(L14,tsnz!A:G,7,FALSE)</f>
        <v>#N/A</v>
      </c>
      <c r="Q14" s="565" t="b">
        <v>0</v>
      </c>
      <c r="R14" s="273"/>
      <c r="S14" s="291"/>
      <c r="T14" s="273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570"/>
      <c r="B15" s="255" t="str">
        <f>VLOOKUP(A15,tsnz!A:F,6,FALSE)</f>
        <v>#N/A</v>
      </c>
      <c r="C15" s="256">
        <v>8.0</v>
      </c>
      <c r="D15" s="563" t="str">
        <f>VLOOKUP(A15,tsnz!A:B,2,FALSE)</f>
        <v>#N/A</v>
      </c>
      <c r="E15" s="564" t="str">
        <f>VLOOKUP(A15,tsnz!A:G,7,FALSE)</f>
        <v>#N/A</v>
      </c>
      <c r="F15" s="565" t="b">
        <v>0</v>
      </c>
      <c r="G15" s="432"/>
      <c r="H15" s="433"/>
      <c r="I15" s="433"/>
      <c r="J15" s="571">
        <f t="shared" si="1"/>
        <v>0</v>
      </c>
      <c r="K15" s="576"/>
      <c r="L15" s="276"/>
      <c r="M15" s="564" t="str">
        <f>VLOOKUP(L15,tsnz!A:F,6,FALSE)</f>
        <v>#N/A</v>
      </c>
      <c r="N15" s="569">
        <v>8.0</v>
      </c>
      <c r="O15" s="563" t="str">
        <f>VLOOKUP(L15,tsnz!A:B,2,FALSE)</f>
        <v>#N/A</v>
      </c>
      <c r="P15" s="564" t="str">
        <f>VLOOKUP(L15,tsnz!A:G,7,FALSE)</f>
        <v>#N/A</v>
      </c>
      <c r="Q15" s="565" t="b">
        <v>0</v>
      </c>
      <c r="R15" s="273"/>
      <c r="S15" s="291"/>
      <c r="T15" s="291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570"/>
      <c r="B16" s="255" t="str">
        <f>VLOOKUP(A16,tsnz!A:F,6,FALSE)</f>
        <v>#N/A</v>
      </c>
      <c r="C16" s="256">
        <v>9.0</v>
      </c>
      <c r="D16" s="563" t="str">
        <f>VLOOKUP(A16,tsnz!A:B,2,FALSE)</f>
        <v>#N/A</v>
      </c>
      <c r="E16" s="564" t="str">
        <f>VLOOKUP(A16,tsnz!A:G,7,FALSE)</f>
        <v>#N/A</v>
      </c>
      <c r="F16" s="565" t="b">
        <v>0</v>
      </c>
      <c r="G16" s="432"/>
      <c r="H16" s="433"/>
      <c r="I16" s="433"/>
      <c r="J16" s="571">
        <f t="shared" si="1"/>
        <v>0</v>
      </c>
      <c r="K16" s="576"/>
      <c r="L16" s="278"/>
      <c r="M16" s="564" t="str">
        <f>VLOOKUP(L16,tsnz!A:F,6,FALSE)</f>
        <v>#N/A</v>
      </c>
      <c r="N16" s="569">
        <v>9.0</v>
      </c>
      <c r="O16" s="563" t="str">
        <f>VLOOKUP(L16,tsnz!A:B,2,FALSE)</f>
        <v>#N/A</v>
      </c>
      <c r="P16" s="564" t="str">
        <f>VLOOKUP(L16,tsnz!A:G,7,FALSE)</f>
        <v>#N/A</v>
      </c>
      <c r="Q16" s="565" t="b">
        <v>0</v>
      </c>
      <c r="R16" s="273"/>
      <c r="S16" s="273"/>
      <c r="T16" s="291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574"/>
      <c r="B17" s="255" t="str">
        <f>VLOOKUP(A17,tsnz!A:F,6,FALSE)</f>
        <v>#N/A</v>
      </c>
      <c r="C17" s="256">
        <v>10.0</v>
      </c>
      <c r="D17" s="563" t="str">
        <f>VLOOKUP(A17,tsnz!A:B,2,FALSE)</f>
        <v>#N/A</v>
      </c>
      <c r="E17" s="564" t="str">
        <f>VLOOKUP(A17,tsnz!A:G,7,FALSE)</f>
        <v>#N/A</v>
      </c>
      <c r="F17" s="565" t="b">
        <v>0</v>
      </c>
      <c r="G17" s="432"/>
      <c r="H17" s="433"/>
      <c r="I17" s="433"/>
      <c r="J17" s="579">
        <f t="shared" si="1"/>
        <v>0</v>
      </c>
      <c r="K17" s="576"/>
      <c r="L17" s="302"/>
      <c r="M17" s="564" t="str">
        <f>VLOOKUP(L17,tsnz!A:F,6,FALSE)</f>
        <v>#N/A</v>
      </c>
      <c r="N17" s="569">
        <v>10.0</v>
      </c>
      <c r="O17" s="563" t="str">
        <f>VLOOKUP(L17,tsnz!A:B,2,FALSE)</f>
        <v>#N/A</v>
      </c>
      <c r="P17" s="564" t="str">
        <f>VLOOKUP(L17,tsnz!A:G,7,FALSE)</f>
        <v>#N/A</v>
      </c>
      <c r="Q17" s="565" t="b">
        <v>0</v>
      </c>
      <c r="R17" s="273"/>
      <c r="S17" s="291"/>
      <c r="T17" s="291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580"/>
      <c r="B18" s="107"/>
      <c r="C18" s="307"/>
      <c r="D18" s="107"/>
      <c r="E18" s="109"/>
      <c r="F18" s="581"/>
      <c r="G18" s="121"/>
      <c r="H18" s="121"/>
      <c r="I18" s="314"/>
      <c r="J18" s="582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583"/>
      <c r="L18" s="312"/>
      <c r="M18" s="313"/>
      <c r="N18" s="584"/>
      <c r="O18" s="107"/>
      <c r="P18" s="109"/>
      <c r="Q18" s="581"/>
      <c r="R18" s="121"/>
      <c r="S18" s="121"/>
      <c r="T18" s="314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580"/>
      <c r="B19" s="107"/>
      <c r="C19" s="307"/>
      <c r="D19" s="107"/>
      <c r="E19" s="109"/>
      <c r="F19" s="107"/>
      <c r="G19" s="107"/>
      <c r="H19" s="107"/>
      <c r="I19" s="107"/>
      <c r="J19" s="318"/>
      <c r="K19" s="585"/>
      <c r="L19" s="317"/>
      <c r="M19" s="313"/>
      <c r="N19" s="584"/>
      <c r="O19" s="107"/>
      <c r="P19" s="109"/>
      <c r="Q19" s="107"/>
      <c r="R19" s="107"/>
      <c r="S19" s="107"/>
      <c r="T19" s="10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580"/>
      <c r="B20" s="107"/>
      <c r="C20" s="307"/>
      <c r="D20" s="107"/>
      <c r="E20" s="109"/>
      <c r="F20" s="107"/>
      <c r="G20" s="107"/>
      <c r="H20" s="107"/>
      <c r="I20" s="107"/>
      <c r="J20" s="321"/>
      <c r="K20" s="585"/>
      <c r="L20" s="317"/>
      <c r="M20" s="313"/>
      <c r="N20" s="584"/>
      <c r="O20" s="107"/>
      <c r="P20" s="109"/>
      <c r="Q20" s="107"/>
      <c r="R20" s="107"/>
      <c r="S20" s="107"/>
      <c r="T20" s="10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580"/>
      <c r="B21" s="107"/>
      <c r="C21" s="236" t="s">
        <v>144</v>
      </c>
      <c r="D21" s="107"/>
      <c r="E21" s="322" t="s">
        <v>145</v>
      </c>
      <c r="F21" s="107"/>
      <c r="G21" s="107"/>
      <c r="H21" s="107"/>
      <c r="I21" s="107"/>
      <c r="J21" s="323"/>
      <c r="K21" s="585"/>
      <c r="L21" s="317"/>
      <c r="M21" s="313"/>
      <c r="N21" s="555" t="s">
        <v>144</v>
      </c>
      <c r="O21" s="107"/>
      <c r="P21" s="322" t="s">
        <v>145</v>
      </c>
      <c r="Q21" s="107"/>
      <c r="R21" s="107"/>
      <c r="S21" s="107"/>
      <c r="T21" s="107"/>
      <c r="U21" s="323"/>
      <c r="V21" s="266"/>
      <c r="AD21" s="324"/>
    </row>
    <row r="22">
      <c r="A22" s="586" t="s">
        <v>128</v>
      </c>
      <c r="B22" s="244" t="s">
        <v>129</v>
      </c>
      <c r="C22" s="245"/>
      <c r="D22" s="246" t="s">
        <v>130</v>
      </c>
      <c r="E22" s="244" t="s">
        <v>131</v>
      </c>
      <c r="F22" s="244" t="s">
        <v>114</v>
      </c>
      <c r="G22" s="328" t="s">
        <v>132</v>
      </c>
      <c r="H22" s="328" t="s">
        <v>133</v>
      </c>
      <c r="I22" s="329" t="s">
        <v>134</v>
      </c>
      <c r="J22" s="330" t="s">
        <v>135</v>
      </c>
      <c r="K22" s="587"/>
      <c r="L22" s="327" t="s">
        <v>128</v>
      </c>
      <c r="M22" s="244" t="s">
        <v>129</v>
      </c>
      <c r="N22" s="559"/>
      <c r="O22" s="246" t="s">
        <v>130</v>
      </c>
      <c r="P22" s="244" t="s">
        <v>131</v>
      </c>
      <c r="Q22" s="244" t="s">
        <v>114</v>
      </c>
      <c r="R22" s="328" t="s">
        <v>132</v>
      </c>
      <c r="S22" s="328" t="s">
        <v>133</v>
      </c>
      <c r="T22" s="329" t="s">
        <v>134</v>
      </c>
      <c r="U22" s="330" t="s">
        <v>135</v>
      </c>
      <c r="V22" s="561"/>
      <c r="AD22" s="324"/>
    </row>
    <row r="23">
      <c r="A23" s="588"/>
      <c r="B23" s="255" t="str">
        <f>VLOOKUP(A23,tsnz!A:F,6,FALSE)</f>
        <v>#N/A</v>
      </c>
      <c r="C23" s="256">
        <v>1.0</v>
      </c>
      <c r="D23" s="563" t="str">
        <f>VLOOKUP(A23,tsnz!A:B,2,FALSE)</f>
        <v>#N/A</v>
      </c>
      <c r="E23" s="564" t="str">
        <f>VLOOKUP(A23,tsnz!A:G,7,FALSE)</f>
        <v>#N/A</v>
      </c>
      <c r="F23" s="565" t="b">
        <v>0</v>
      </c>
      <c r="G23" s="432"/>
      <c r="H23" s="433"/>
      <c r="I23" s="433"/>
      <c r="J23" s="571">
        <f t="shared" ref="J23:J27" si="3">sum(G23:I23)</f>
        <v>0</v>
      </c>
      <c r="K23" s="589"/>
      <c r="L23" s="276"/>
      <c r="M23" s="564" t="str">
        <f>VLOOKUP(L23,tsnz!A:F,6,FALSE)</f>
        <v>#N/A</v>
      </c>
      <c r="N23" s="569">
        <v>1.0</v>
      </c>
      <c r="O23" s="563" t="str">
        <f>VLOOKUP(L23,tsnz!A:B,2,FALSE)</f>
        <v>#N/A</v>
      </c>
      <c r="P23" s="564" t="str">
        <f>VLOOKUP(L23,tsnz!A:G,7,FALSE)</f>
        <v>#N/A</v>
      </c>
      <c r="Q23" s="565" t="b">
        <v>0</v>
      </c>
      <c r="R23" s="333"/>
      <c r="S23" s="334"/>
      <c r="T23" s="334"/>
      <c r="U23" s="335">
        <f t="shared" ref="U23:U27" si="4">sum(R23:T23)</f>
        <v>0</v>
      </c>
      <c r="V23" s="266"/>
      <c r="AD23" s="324"/>
    </row>
    <row r="24">
      <c r="A24" s="578"/>
      <c r="B24" s="255" t="str">
        <f>VLOOKUP(A24,tsnz!A:F,6,FALSE)</f>
        <v>#N/A</v>
      </c>
      <c r="C24" s="256">
        <v>2.0</v>
      </c>
      <c r="D24" s="563" t="str">
        <f>VLOOKUP(A24,tsnz!A:B,2,FALSE)</f>
        <v>#N/A</v>
      </c>
      <c r="E24" s="564" t="str">
        <f>VLOOKUP(A24,tsnz!A:G,7,FALSE)</f>
        <v>#N/A</v>
      </c>
      <c r="F24" s="565" t="b">
        <v>0</v>
      </c>
      <c r="G24" s="432"/>
      <c r="H24" s="433"/>
      <c r="I24" s="433"/>
      <c r="J24" s="571">
        <f t="shared" si="3"/>
        <v>0</v>
      </c>
      <c r="K24" s="589"/>
      <c r="L24" s="354"/>
      <c r="M24" s="564" t="str">
        <f>VLOOKUP(L24,tsnz!A:F,6,FALSE)</f>
        <v>#N/A</v>
      </c>
      <c r="N24" s="569">
        <v>2.0</v>
      </c>
      <c r="O24" s="563" t="str">
        <f>VLOOKUP(L24,tsnz!A:B,2,FALSE)</f>
        <v>#N/A</v>
      </c>
      <c r="P24" s="564" t="str">
        <f>VLOOKUP(L24,tsnz!A:G,7,FALSE)</f>
        <v>#N/A</v>
      </c>
      <c r="Q24" s="565" t="b">
        <v>0</v>
      </c>
      <c r="R24" s="333"/>
      <c r="S24" s="334"/>
      <c r="T24" s="334"/>
      <c r="U24" s="335">
        <f t="shared" si="4"/>
        <v>0</v>
      </c>
      <c r="V24" s="266"/>
      <c r="AD24" s="324"/>
    </row>
    <row r="25">
      <c r="A25" s="572"/>
      <c r="B25" s="255" t="str">
        <f>VLOOKUP(A25,tsnz!A:F,6,FALSE)</f>
        <v>#N/A</v>
      </c>
      <c r="C25" s="300">
        <v>3.0</v>
      </c>
      <c r="D25" s="563" t="str">
        <f>VLOOKUP(A25,tsnz!A:B,2,FALSE)</f>
        <v>#N/A</v>
      </c>
      <c r="E25" s="564" t="str">
        <f>VLOOKUP(A25,tsnz!A:G,7,FALSE)</f>
        <v>#N/A</v>
      </c>
      <c r="F25" s="565" t="b">
        <v>0</v>
      </c>
      <c r="G25" s="432"/>
      <c r="H25" s="433"/>
      <c r="I25" s="433"/>
      <c r="J25" s="571">
        <f t="shared" si="3"/>
        <v>0</v>
      </c>
      <c r="K25" s="583"/>
      <c r="L25" s="278"/>
      <c r="M25" s="564" t="str">
        <f>VLOOKUP(L25,tsnz!A:F,6,FALSE)</f>
        <v>#N/A</v>
      </c>
      <c r="N25" s="590">
        <v>3.0</v>
      </c>
      <c r="O25" s="563" t="str">
        <f>VLOOKUP(L25,tsnz!A:B,2,FALSE)</f>
        <v>#N/A</v>
      </c>
      <c r="P25" s="564" t="str">
        <f>VLOOKUP(L25,tsnz!A:G,7,FALSE)</f>
        <v>#N/A</v>
      </c>
      <c r="Q25" s="565" t="b">
        <v>0</v>
      </c>
      <c r="R25" s="273"/>
      <c r="S25" s="334"/>
      <c r="T25" s="334"/>
      <c r="U25" s="335">
        <f t="shared" si="4"/>
        <v>0</v>
      </c>
      <c r="V25" s="266"/>
      <c r="AD25" s="324"/>
    </row>
    <row r="26">
      <c r="A26" s="591"/>
      <c r="B26" s="255" t="str">
        <f>VLOOKUP(A26,tsnz!A:F,6,FALSE)</f>
        <v>#N/A</v>
      </c>
      <c r="C26" s="256">
        <v>4.0</v>
      </c>
      <c r="D26" s="563" t="str">
        <f>VLOOKUP(A26,tsnz!A:B,2,FALSE)</f>
        <v>#N/A</v>
      </c>
      <c r="E26" s="564" t="str">
        <f>VLOOKUP(A26,tsnz!A:G,7,FALSE)</f>
        <v>#N/A</v>
      </c>
      <c r="F26" s="565" t="b">
        <v>0</v>
      </c>
      <c r="G26" s="432"/>
      <c r="H26" s="433"/>
      <c r="I26" s="433"/>
      <c r="J26" s="571">
        <f t="shared" si="3"/>
        <v>0</v>
      </c>
      <c r="K26" s="589"/>
      <c r="L26" s="276"/>
      <c r="M26" s="564" t="str">
        <f>VLOOKUP(L26,tsnz!A:F,6,FALSE)</f>
        <v>#N/A</v>
      </c>
      <c r="N26" s="569">
        <v>4.0</v>
      </c>
      <c r="O26" s="563" t="str">
        <f>VLOOKUP(L26,tsnz!A:B,2,FALSE)</f>
        <v>#N/A</v>
      </c>
      <c r="P26" s="564" t="str">
        <f>VLOOKUP(L26,tsnz!A:G,7,FALSE)</f>
        <v>#N/A</v>
      </c>
      <c r="Q26" s="565" t="b">
        <v>0</v>
      </c>
      <c r="R26" s="333"/>
      <c r="S26" s="334"/>
      <c r="T26" s="334"/>
      <c r="U26" s="335">
        <f t="shared" si="4"/>
        <v>0</v>
      </c>
      <c r="V26" s="266"/>
      <c r="AD26" s="324"/>
    </row>
    <row r="27">
      <c r="A27" s="591"/>
      <c r="B27" s="255" t="str">
        <f>VLOOKUP(A27,tsnz!A:F,6,FALSE)</f>
        <v>#N/A</v>
      </c>
      <c r="C27" s="256">
        <v>5.0</v>
      </c>
      <c r="D27" s="563" t="str">
        <f>VLOOKUP(A27,tsnz!A:B,2,FALSE)</f>
        <v>#N/A</v>
      </c>
      <c r="E27" s="564" t="str">
        <f>VLOOKUP(A27,tsnz!A:G,7,FALSE)</f>
        <v>#N/A</v>
      </c>
      <c r="F27" s="565" t="b">
        <v>0</v>
      </c>
      <c r="G27" s="432"/>
      <c r="H27" s="433"/>
      <c r="I27" s="433"/>
      <c r="J27" s="579">
        <f t="shared" si="3"/>
        <v>0</v>
      </c>
      <c r="K27" s="583"/>
      <c r="L27" s="388"/>
      <c r="M27" s="564" t="str">
        <f>VLOOKUP(L27,tsnz!A:F,6,FALSE)</f>
        <v>#N/A</v>
      </c>
      <c r="N27" s="569">
        <v>5.0</v>
      </c>
      <c r="O27" s="563" t="str">
        <f>VLOOKUP(L27,tsnz!A:B,2,FALSE)</f>
        <v>#N/A</v>
      </c>
      <c r="P27" s="564" t="str">
        <f>VLOOKUP(L27,tsnz!A:G,7,FALSE)</f>
        <v>#N/A</v>
      </c>
      <c r="Q27" s="565" t="b">
        <v>0</v>
      </c>
      <c r="R27" s="333"/>
      <c r="S27" s="334"/>
      <c r="T27" s="334"/>
      <c r="U27" s="341">
        <f t="shared" si="4"/>
        <v>0</v>
      </c>
      <c r="V27" s="266"/>
      <c r="AD27" s="324"/>
    </row>
    <row r="28">
      <c r="A28" s="580"/>
      <c r="B28" s="342"/>
      <c r="C28" s="307"/>
      <c r="D28" s="107"/>
      <c r="E28" s="109"/>
      <c r="F28" s="107"/>
      <c r="G28" s="121"/>
      <c r="H28" s="121"/>
      <c r="I28" s="314"/>
      <c r="J28" s="582">
        <f>((SUM(J23:J27)-(ROUND(J23,0)+ROUND(J24,0)+ROUND(J25,0)+ROUND(J26,0)+ROUND(J27,0)))/10)+ROUND(J23,0)+ROUND(J24,0)+ROUND(J25,0)+ROUND(J26,0)+ROUND(J27,0)</f>
        <v>0</v>
      </c>
      <c r="K28" s="583"/>
      <c r="L28" s="317"/>
      <c r="M28" s="313"/>
      <c r="N28" s="584"/>
      <c r="O28" s="107"/>
      <c r="P28" s="109"/>
      <c r="Q28" s="107"/>
      <c r="R28" s="121"/>
      <c r="S28" s="121"/>
      <c r="T28" s="314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580"/>
      <c r="B29" s="107"/>
      <c r="C29" s="307"/>
      <c r="D29" s="107"/>
      <c r="E29" s="109"/>
      <c r="F29" s="107"/>
      <c r="G29" s="141"/>
      <c r="H29" s="141"/>
      <c r="I29" s="141"/>
      <c r="J29" s="321"/>
      <c r="K29" s="585"/>
      <c r="L29" s="317"/>
      <c r="M29" s="313"/>
      <c r="N29" s="584"/>
      <c r="O29" s="107"/>
      <c r="P29" s="109"/>
      <c r="Q29" s="107"/>
      <c r="R29" s="141"/>
      <c r="S29" s="141"/>
      <c r="T29" s="141"/>
      <c r="U29" s="321"/>
      <c r="V29" s="266"/>
      <c r="AD29" s="324"/>
    </row>
    <row r="30">
      <c r="A30" s="580"/>
      <c r="B30" s="107"/>
      <c r="C30" s="307"/>
      <c r="D30" s="107"/>
      <c r="E30" s="109"/>
      <c r="F30" s="107"/>
      <c r="G30" s="107"/>
      <c r="H30" s="107"/>
      <c r="I30" s="107"/>
      <c r="J30" s="109"/>
      <c r="K30" s="585"/>
      <c r="L30" s="317"/>
      <c r="M30" s="313"/>
      <c r="N30" s="584"/>
      <c r="O30" s="107"/>
      <c r="P30" s="109"/>
      <c r="Q30" s="107"/>
      <c r="R30" s="107"/>
      <c r="S30" s="107"/>
      <c r="T30" s="107"/>
      <c r="U30" s="109"/>
      <c r="V30" s="346"/>
      <c r="AD30" s="324"/>
    </row>
    <row r="31">
      <c r="A31" s="580"/>
      <c r="B31" s="107"/>
      <c r="C31" s="236" t="s">
        <v>146</v>
      </c>
      <c r="D31" s="107"/>
      <c r="E31" s="109"/>
      <c r="F31" s="107"/>
      <c r="G31" s="107"/>
      <c r="H31" s="107"/>
      <c r="I31" s="107"/>
      <c r="J31" s="323"/>
      <c r="K31" s="585"/>
      <c r="L31" s="317"/>
      <c r="M31" s="313"/>
      <c r="N31" s="555" t="s">
        <v>146</v>
      </c>
      <c r="O31" s="107"/>
      <c r="P31" s="109"/>
      <c r="Q31" s="107"/>
      <c r="R31" s="107"/>
      <c r="S31" s="107"/>
      <c r="T31" s="107"/>
      <c r="U31" s="323"/>
      <c r="V31" s="266"/>
      <c r="AD31" s="324"/>
    </row>
    <row r="32">
      <c r="A32" s="586" t="s">
        <v>128</v>
      </c>
      <c r="B32" s="244" t="s">
        <v>129</v>
      </c>
      <c r="C32" s="347"/>
      <c r="D32" s="246" t="s">
        <v>130</v>
      </c>
      <c r="E32" s="244" t="s">
        <v>131</v>
      </c>
      <c r="F32" s="244" t="s">
        <v>114</v>
      </c>
      <c r="G32" s="328" t="s">
        <v>147</v>
      </c>
      <c r="H32" s="328" t="s">
        <v>148</v>
      </c>
      <c r="I32" s="329"/>
      <c r="J32" s="330" t="s">
        <v>135</v>
      </c>
      <c r="K32" s="592"/>
      <c r="L32" s="327" t="s">
        <v>128</v>
      </c>
      <c r="M32" s="244" t="s">
        <v>129</v>
      </c>
      <c r="N32" s="593"/>
      <c r="O32" s="246" t="s">
        <v>130</v>
      </c>
      <c r="P32" s="244" t="s">
        <v>131</v>
      </c>
      <c r="Q32" s="244" t="s">
        <v>114</v>
      </c>
      <c r="R32" s="328" t="s">
        <v>147</v>
      </c>
      <c r="S32" s="328" t="s">
        <v>148</v>
      </c>
      <c r="T32" s="329"/>
      <c r="U32" s="351" t="s">
        <v>135</v>
      </c>
      <c r="V32" s="266"/>
      <c r="AD32" s="324"/>
    </row>
    <row r="33">
      <c r="A33" s="572"/>
      <c r="B33" s="255" t="str">
        <f>VLOOKUP(A33,tsnz!A:F,6,FALSE)</f>
        <v>#N/A</v>
      </c>
      <c r="C33" s="256">
        <v>1.0</v>
      </c>
      <c r="D33" s="563" t="str">
        <f>VLOOKUP(A33,tsnz!A:B,2,FALSE)</f>
        <v>#N/A</v>
      </c>
      <c r="E33" s="564" t="str">
        <f>VLOOKUP(A33,tsnz!A:G,7,FALSE)</f>
        <v>#N/A</v>
      </c>
      <c r="F33" s="259" t="b">
        <v>0</v>
      </c>
      <c r="G33" s="260"/>
      <c r="H33" s="353"/>
      <c r="I33" s="107"/>
      <c r="J33" s="261">
        <f t="shared" ref="J33:J35" si="5">sum(G33:I33)</f>
        <v>0</v>
      </c>
      <c r="K33" s="583"/>
      <c r="L33" s="338"/>
      <c r="M33" s="564" t="str">
        <f>VLOOKUP(L33,tsnz!A:F,6,FALSE)</f>
        <v>#N/A</v>
      </c>
      <c r="N33" s="569">
        <v>1.0</v>
      </c>
      <c r="O33" s="563" t="str">
        <f>VLOOKUP(L33,tsnz!A:B,2,FALSE)</f>
        <v>#N/A</v>
      </c>
      <c r="P33" s="564" t="str">
        <f>VLOOKUP(L33,tsnz!A:G,7,FALSE)</f>
        <v>#N/A</v>
      </c>
      <c r="Q33" s="259" t="b">
        <v>0</v>
      </c>
      <c r="R33" s="264"/>
      <c r="S33" s="355"/>
      <c r="T33" s="107"/>
      <c r="U33" s="356">
        <f t="shared" ref="U33:U35" si="6">sum(R33:T33)</f>
        <v>0</v>
      </c>
      <c r="V33" s="266"/>
      <c r="AD33" s="324"/>
    </row>
    <row r="34">
      <c r="A34" s="574"/>
      <c r="B34" s="255" t="str">
        <f>VLOOKUP(A34,tsnz!A:F,6,FALSE)</f>
        <v>#N/A</v>
      </c>
      <c r="C34" s="256">
        <v>2.0</v>
      </c>
      <c r="D34" s="563" t="str">
        <f>VLOOKUP(A34,tsnz!A:B,2,FALSE)</f>
        <v>#N/A</v>
      </c>
      <c r="E34" s="564" t="str">
        <f>VLOOKUP(A34,tsnz!A:G,7,FALSE)</f>
        <v>#N/A</v>
      </c>
      <c r="F34" s="259" t="b">
        <v>0</v>
      </c>
      <c r="G34" s="432"/>
      <c r="H34" s="433"/>
      <c r="I34" s="107"/>
      <c r="J34" s="261">
        <f t="shared" si="5"/>
        <v>0</v>
      </c>
      <c r="K34" s="589"/>
      <c r="L34" s="354"/>
      <c r="M34" s="564" t="str">
        <f>VLOOKUP(L34,tsnz!A:F,6,FALSE)</f>
        <v>#N/A</v>
      </c>
      <c r="N34" s="569">
        <v>2.0</v>
      </c>
      <c r="O34" s="563" t="str">
        <f>VLOOKUP(L34,tsnz!A:B,2,FALSE)</f>
        <v>#N/A</v>
      </c>
      <c r="P34" s="564" t="str">
        <f>VLOOKUP(L34,tsnz!A:G,7,FALSE)</f>
        <v>#N/A</v>
      </c>
      <c r="Q34" s="259" t="b">
        <v>0</v>
      </c>
      <c r="R34" s="273"/>
      <c r="S34" s="291"/>
      <c r="T34" s="107"/>
      <c r="U34" s="356">
        <f t="shared" si="6"/>
        <v>0</v>
      </c>
      <c r="V34" s="266"/>
      <c r="W34" s="252"/>
      <c r="AD34" s="202"/>
    </row>
    <row r="35">
      <c r="A35" s="594"/>
      <c r="B35" s="255" t="str">
        <f>VLOOKUP(A35,tsnz!A:F,6,FALSE)</f>
        <v>#N/A</v>
      </c>
      <c r="C35" s="300">
        <v>3.0</v>
      </c>
      <c r="D35" s="563" t="str">
        <f>VLOOKUP(A35,tsnz!A:B,2,FALSE)</f>
        <v>#N/A</v>
      </c>
      <c r="E35" s="564" t="str">
        <f>VLOOKUP(A35,tsnz!A:G,7,FALSE)</f>
        <v>#N/A</v>
      </c>
      <c r="F35" s="259" t="b">
        <v>0</v>
      </c>
      <c r="G35" s="432"/>
      <c r="H35" s="433"/>
      <c r="I35" s="107"/>
      <c r="J35" s="301">
        <f t="shared" si="5"/>
        <v>0</v>
      </c>
      <c r="K35" s="595"/>
      <c r="L35" s="302"/>
      <c r="M35" s="564" t="str">
        <f>VLOOKUP(L35,tsnz!A:F,6,FALSE)</f>
        <v>#N/A</v>
      </c>
      <c r="N35" s="590">
        <v>3.0</v>
      </c>
      <c r="O35" s="563" t="str">
        <f>VLOOKUP(L35,tsnz!A:B,2,FALSE)</f>
        <v>#N/A</v>
      </c>
      <c r="P35" s="564" t="str">
        <f>VLOOKUP(L35,tsnz!A:G,7,FALSE)</f>
        <v>#N/A</v>
      </c>
      <c r="Q35" s="259" t="b">
        <v>0</v>
      </c>
      <c r="R35" s="273"/>
      <c r="S35" s="291"/>
      <c r="T35" s="107"/>
      <c r="U35" s="358">
        <f t="shared" si="6"/>
        <v>0</v>
      </c>
      <c r="V35" s="266"/>
      <c r="AD35" s="202"/>
    </row>
    <row r="36">
      <c r="A36" s="596"/>
      <c r="B36" s="268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3"/>
      <c r="M36" s="313"/>
      <c r="N36" s="584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596"/>
      <c r="B37" s="268"/>
      <c r="C37" s="307"/>
      <c r="D37" s="107"/>
      <c r="E37" s="109"/>
      <c r="F37" s="107"/>
      <c r="G37" s="318"/>
      <c r="H37" s="318"/>
      <c r="I37" s="318"/>
      <c r="J37" s="144"/>
      <c r="K37" s="597"/>
      <c r="L37" s="268"/>
      <c r="M37" s="268"/>
      <c r="N37" s="584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596"/>
      <c r="B38" s="268"/>
      <c r="C38" s="307"/>
      <c r="D38" s="107"/>
      <c r="E38" s="109"/>
      <c r="F38" s="107"/>
      <c r="G38" s="109"/>
      <c r="H38" s="109"/>
      <c r="I38" s="109"/>
      <c r="J38" s="109"/>
      <c r="K38" s="597"/>
      <c r="L38" s="268"/>
      <c r="M38" s="268"/>
      <c r="N38" s="584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596"/>
      <c r="B39" s="268"/>
      <c r="C39" s="362"/>
      <c r="D39" s="363"/>
      <c r="E39" s="363"/>
      <c r="F39" s="363"/>
      <c r="G39" s="364" t="str">
        <f>C4</f>
        <v>Plainsmen</v>
      </c>
      <c r="H39" s="209"/>
      <c r="I39" s="209"/>
      <c r="J39" s="365">
        <f>sum(J36+J28+J18)</f>
        <v>0</v>
      </c>
      <c r="K39" s="598"/>
      <c r="L39" s="268"/>
      <c r="M39" s="268"/>
      <c r="N39" s="599"/>
      <c r="O39" s="363"/>
      <c r="P39" s="363"/>
      <c r="Q39" s="366"/>
      <c r="R39" s="367" t="str">
        <f>N4</f>
        <v>Nelson Gunz</v>
      </c>
      <c r="S39" s="209"/>
      <c r="T39" s="209"/>
      <c r="U39" s="368">
        <f>sum(U36+U28+U18)</f>
        <v>0</v>
      </c>
      <c r="V39" s="600"/>
      <c r="AD39" s="202"/>
    </row>
    <row r="40">
      <c r="A40" s="601"/>
      <c r="B40" s="371"/>
      <c r="C40" s="372"/>
      <c r="D40" s="241"/>
      <c r="F40" s="373"/>
      <c r="G40" s="363"/>
      <c r="H40" s="150"/>
      <c r="I40" s="150"/>
      <c r="J40" s="150"/>
      <c r="K40" s="319"/>
      <c r="L40" s="602"/>
      <c r="M40" s="371"/>
      <c r="N40" s="60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601"/>
      <c r="B41" s="371"/>
      <c r="C41" s="362"/>
      <c r="D41" s="363"/>
      <c r="E41" s="363"/>
      <c r="F41" s="363"/>
      <c r="G41" s="363"/>
      <c r="H41" s="109"/>
      <c r="I41" s="109"/>
      <c r="J41" s="109"/>
      <c r="K41" s="319"/>
      <c r="L41" s="602"/>
      <c r="M41" s="371"/>
      <c r="N41" s="599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601"/>
      <c r="B42" s="371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602"/>
      <c r="M42" s="371"/>
      <c r="N42" s="604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605" t="s">
        <v>128</v>
      </c>
      <c r="B43" s="244" t="s">
        <v>129</v>
      </c>
      <c r="C43" s="606"/>
      <c r="D43" s="407"/>
      <c r="E43" s="607" t="s">
        <v>131</v>
      </c>
      <c r="F43" s="607" t="s">
        <v>114</v>
      </c>
      <c r="G43" s="608" t="s">
        <v>132</v>
      </c>
      <c r="H43" s="608" t="s">
        <v>133</v>
      </c>
      <c r="I43" s="609" t="s">
        <v>134</v>
      </c>
      <c r="J43" s="610" t="s">
        <v>135</v>
      </c>
      <c r="K43" s="350"/>
      <c r="L43" s="241" t="s">
        <v>128</v>
      </c>
      <c r="M43" s="244" t="s">
        <v>129</v>
      </c>
      <c r="N43" s="611"/>
      <c r="P43" s="244" t="s">
        <v>131</v>
      </c>
      <c r="Q43" s="244" t="s">
        <v>114</v>
      </c>
      <c r="R43" s="612" t="s">
        <v>132</v>
      </c>
      <c r="S43" s="612" t="s">
        <v>133</v>
      </c>
      <c r="T43" s="613" t="s">
        <v>134</v>
      </c>
      <c r="U43" s="330" t="s">
        <v>135</v>
      </c>
      <c r="V43" s="369"/>
      <c r="AD43" s="202"/>
    </row>
    <row r="44">
      <c r="A44" s="614"/>
      <c r="B44" s="255" t="str">
        <f>VLOOKUP(A44,tsnz!A:F,6,FALSE)</f>
        <v>#N/A</v>
      </c>
      <c r="C44" s="300">
        <v>1.0</v>
      </c>
      <c r="D44" s="563" t="str">
        <f>VLOOKUP(A44,tsnz!A:B,2,FALSE)</f>
        <v>#N/A</v>
      </c>
      <c r="E44" s="564" t="str">
        <f>VLOOKUP(A44,tsnz!A:G,7,FALSE)</f>
        <v>#N/A</v>
      </c>
      <c r="F44" s="259" t="b">
        <v>0</v>
      </c>
      <c r="G44" s="615"/>
      <c r="H44" s="615"/>
      <c r="I44" s="615"/>
      <c r="J44" s="616">
        <f t="shared" ref="J44:J52" si="7">SUM(G44:I44)</f>
        <v>0</v>
      </c>
      <c r="K44" s="319"/>
      <c r="L44" s="376"/>
      <c r="M44" s="564" t="str">
        <f>VLOOKUP(L44,tsnz!A:F,6,FALSE)</f>
        <v>#N/A</v>
      </c>
      <c r="N44" s="590">
        <v>1.0</v>
      </c>
      <c r="O44" s="563" t="str">
        <f>VLOOKUP(L44,tsnz!A:B,2,FALSE)</f>
        <v>#N/A</v>
      </c>
      <c r="P44" s="564" t="str">
        <f>VLOOKUP(L44,tsnz!A:G,7,FALSE)</f>
        <v>#N/A</v>
      </c>
      <c r="Q44" s="259" t="b">
        <v>0</v>
      </c>
      <c r="R44" s="615"/>
      <c r="S44" s="617"/>
      <c r="T44" s="617"/>
      <c r="U44" s="616">
        <f t="shared" ref="U44:U52" si="8">SUM(R44:T44)</f>
        <v>0</v>
      </c>
      <c r="V44" s="369"/>
      <c r="AD44" s="202"/>
    </row>
    <row r="45">
      <c r="A45" s="618"/>
      <c r="B45" s="255" t="str">
        <f>VLOOKUP(A45,tsnz!A:F,6,FALSE)</f>
        <v>#N/A</v>
      </c>
      <c r="C45" s="300">
        <v>2.0</v>
      </c>
      <c r="D45" s="563" t="str">
        <f>VLOOKUP(A45,tsnz!A:B,2,FALSE)</f>
        <v>#N/A</v>
      </c>
      <c r="E45" s="564" t="str">
        <f>VLOOKUP(A45,tsnz!A:G,7,FALSE)</f>
        <v>#N/A</v>
      </c>
      <c r="F45" s="320" t="b">
        <v>0</v>
      </c>
      <c r="G45" s="615"/>
      <c r="H45" s="615"/>
      <c r="I45" s="615"/>
      <c r="J45" s="619">
        <f t="shared" si="7"/>
        <v>0</v>
      </c>
      <c r="K45" s="319"/>
      <c r="L45" s="363"/>
      <c r="M45" s="564" t="str">
        <f>VLOOKUP(L45,tsnz!A:F,6,FALSE)</f>
        <v>#N/A</v>
      </c>
      <c r="N45" s="590">
        <v>2.0</v>
      </c>
      <c r="O45" s="563" t="str">
        <f>VLOOKUP(L45,tsnz!A:B,2,FALSE)</f>
        <v>#N/A</v>
      </c>
      <c r="P45" s="564" t="str">
        <f>VLOOKUP(L45,tsnz!A:G,7,FALSE)</f>
        <v>#N/A</v>
      </c>
      <c r="Q45" s="320" t="b">
        <v>0</v>
      </c>
      <c r="R45" s="617"/>
      <c r="S45" s="617"/>
      <c r="T45" s="617"/>
      <c r="U45" s="619">
        <f t="shared" si="8"/>
        <v>0</v>
      </c>
      <c r="V45" s="369"/>
      <c r="AD45" s="202"/>
    </row>
    <row r="46">
      <c r="A46" s="614"/>
      <c r="B46" s="255" t="str">
        <f>VLOOKUP(A46,tsnz!A:F,6,FALSE)</f>
        <v>#N/A</v>
      </c>
      <c r="C46" s="300">
        <v>3.0</v>
      </c>
      <c r="D46" s="563" t="str">
        <f>VLOOKUP(A46,tsnz!A:B,2,FALSE)</f>
        <v>#N/A</v>
      </c>
      <c r="E46" s="564" t="str">
        <f>VLOOKUP(A46,tsnz!A:G,7,FALSE)</f>
        <v>#N/A</v>
      </c>
      <c r="F46" s="320" t="b">
        <v>0</v>
      </c>
      <c r="G46" s="615"/>
      <c r="H46" s="615"/>
      <c r="I46" s="615"/>
      <c r="J46" s="619">
        <f t="shared" si="7"/>
        <v>0</v>
      </c>
      <c r="K46" s="319"/>
      <c r="L46" s="363"/>
      <c r="M46" s="564" t="str">
        <f>VLOOKUP(L46,tsnz!A:F,6,FALSE)</f>
        <v>#N/A</v>
      </c>
      <c r="N46" s="590">
        <v>3.0</v>
      </c>
      <c r="O46" s="563" t="str">
        <f>VLOOKUP(L46,tsnz!A:B,2,FALSE)</f>
        <v>#N/A</v>
      </c>
      <c r="P46" s="564" t="str">
        <f>VLOOKUP(L46,tsnz!A:G,7,FALSE)</f>
        <v>#N/A</v>
      </c>
      <c r="Q46" s="320" t="b">
        <v>0</v>
      </c>
      <c r="R46" s="617"/>
      <c r="S46" s="617"/>
      <c r="T46" s="617"/>
      <c r="U46" s="619">
        <f t="shared" si="8"/>
        <v>0</v>
      </c>
      <c r="V46" s="369"/>
      <c r="AD46" s="202"/>
    </row>
    <row r="47">
      <c r="A47" s="620"/>
      <c r="B47" s="255" t="str">
        <f>VLOOKUP(A47,tsnz!A:F,6,FALSE)</f>
        <v>#N/A</v>
      </c>
      <c r="C47" s="300">
        <v>4.0</v>
      </c>
      <c r="D47" s="563" t="str">
        <f>VLOOKUP(A47,tsnz!A:B,2,FALSE)</f>
        <v>#N/A</v>
      </c>
      <c r="E47" s="564" t="str">
        <f>VLOOKUP(A47,tsnz!A:G,7,FALSE)</f>
        <v>#N/A</v>
      </c>
      <c r="F47" s="259" t="b">
        <v>0</v>
      </c>
      <c r="G47" s="615"/>
      <c r="H47" s="615"/>
      <c r="I47" s="615"/>
      <c r="J47" s="616">
        <f t="shared" si="7"/>
        <v>0</v>
      </c>
      <c r="K47" s="319"/>
      <c r="L47" s="363"/>
      <c r="M47" s="564" t="str">
        <f>VLOOKUP(L47,tsnz!A:F,6,FALSE)</f>
        <v>#N/A</v>
      </c>
      <c r="N47" s="590">
        <v>4.0</v>
      </c>
      <c r="O47" s="563" t="str">
        <f>VLOOKUP(L47,tsnz!A:B,2,FALSE)</f>
        <v>#N/A</v>
      </c>
      <c r="P47" s="564" t="str">
        <f>VLOOKUP(L47,tsnz!A:G,7,FALSE)</f>
        <v>#N/A</v>
      </c>
      <c r="Q47" s="259" t="b">
        <v>0</v>
      </c>
      <c r="R47" s="617"/>
      <c r="S47" s="617"/>
      <c r="T47" s="617"/>
      <c r="U47" s="616">
        <f t="shared" si="8"/>
        <v>0</v>
      </c>
      <c r="V47" s="369"/>
      <c r="AD47" s="202"/>
    </row>
    <row r="48">
      <c r="A48" s="614"/>
      <c r="B48" s="255" t="str">
        <f>VLOOKUP(A48,tsnz!A:F,6,FALSE)</f>
        <v>#N/A</v>
      </c>
      <c r="C48" s="300">
        <v>5.0</v>
      </c>
      <c r="D48" s="563" t="str">
        <f>VLOOKUP(A48,tsnz!A:B,2,FALSE)</f>
        <v>#N/A</v>
      </c>
      <c r="E48" s="564" t="str">
        <f>VLOOKUP(A48,tsnz!A:G,7,FALSE)</f>
        <v>#N/A</v>
      </c>
      <c r="F48" s="320" t="b">
        <v>0</v>
      </c>
      <c r="G48" s="615"/>
      <c r="H48" s="615"/>
      <c r="I48" s="615"/>
      <c r="J48" s="619">
        <f t="shared" si="7"/>
        <v>0</v>
      </c>
      <c r="K48" s="319"/>
      <c r="L48" s="363"/>
      <c r="M48" s="564" t="str">
        <f>VLOOKUP(L48,tsnz!A:F,6,FALSE)</f>
        <v>#N/A</v>
      </c>
      <c r="N48" s="590">
        <v>5.0</v>
      </c>
      <c r="O48" s="563" t="str">
        <f>VLOOKUP(L48,tsnz!A:B,2,FALSE)</f>
        <v>#N/A</v>
      </c>
      <c r="P48" s="564" t="str">
        <f>VLOOKUP(L48,tsnz!A:G,7,FALSE)</f>
        <v>#N/A</v>
      </c>
      <c r="Q48" s="320" t="b">
        <v>0</v>
      </c>
      <c r="R48" s="617"/>
      <c r="S48" s="617"/>
      <c r="T48" s="617"/>
      <c r="U48" s="619">
        <f t="shared" si="8"/>
        <v>0</v>
      </c>
      <c r="V48" s="369"/>
      <c r="AD48" s="202"/>
    </row>
    <row r="49">
      <c r="A49" s="618"/>
      <c r="B49" s="255" t="str">
        <f>VLOOKUP(A49,tsnz!A:F,6,FALSE)</f>
        <v>#N/A</v>
      </c>
      <c r="C49" s="300">
        <v>6.0</v>
      </c>
      <c r="D49" s="563" t="str">
        <f>VLOOKUP(A49,tsnz!A:B,2,FALSE)</f>
        <v>#N/A</v>
      </c>
      <c r="E49" s="564" t="str">
        <f>VLOOKUP(A49,tsnz!A:G,7,FALSE)</f>
        <v>#N/A</v>
      </c>
      <c r="F49" s="320" t="b">
        <v>0</v>
      </c>
      <c r="G49" s="615"/>
      <c r="H49" s="615"/>
      <c r="I49" s="615"/>
      <c r="J49" s="619">
        <f t="shared" si="7"/>
        <v>0</v>
      </c>
      <c r="K49" s="319"/>
      <c r="L49" s="363"/>
      <c r="M49" s="564" t="str">
        <f>VLOOKUP(L49,tsnz!A:F,6,FALSE)</f>
        <v>#N/A</v>
      </c>
      <c r="N49" s="590">
        <v>6.0</v>
      </c>
      <c r="O49" s="563" t="str">
        <f>VLOOKUP(L49,tsnz!A:B,2,FALSE)</f>
        <v>#N/A</v>
      </c>
      <c r="P49" s="564" t="str">
        <f>VLOOKUP(L49,tsnz!A:G,7,FALSE)</f>
        <v>#N/A</v>
      </c>
      <c r="Q49" s="320" t="b">
        <v>0</v>
      </c>
      <c r="R49" s="617"/>
      <c r="S49" s="617"/>
      <c r="T49" s="617"/>
      <c r="U49" s="619">
        <f t="shared" si="8"/>
        <v>0</v>
      </c>
      <c r="V49" s="369"/>
      <c r="AD49" s="202"/>
    </row>
    <row r="50">
      <c r="A50" s="621"/>
      <c r="B50" s="255" t="str">
        <f>VLOOKUP(A50,tsnz!A:F,6,FALSE)</f>
        <v>#N/A</v>
      </c>
      <c r="C50" s="300">
        <v>7.0</v>
      </c>
      <c r="D50" s="563" t="str">
        <f>VLOOKUP(A50,tsnz!A:B,2,FALSE)</f>
        <v>#N/A</v>
      </c>
      <c r="E50" s="564" t="str">
        <f>VLOOKUP(A50,tsnz!A:G,7,FALSE)</f>
        <v>#N/A</v>
      </c>
      <c r="F50" s="259" t="b">
        <v>0</v>
      </c>
      <c r="G50" s="615"/>
      <c r="H50" s="615"/>
      <c r="I50" s="615"/>
      <c r="J50" s="616">
        <f t="shared" si="7"/>
        <v>0</v>
      </c>
      <c r="K50" s="319"/>
      <c r="L50" s="363"/>
      <c r="M50" s="564" t="str">
        <f>VLOOKUP(L50,tsnz!A:F,6,FALSE)</f>
        <v>#N/A</v>
      </c>
      <c r="N50" s="590">
        <v>7.0</v>
      </c>
      <c r="O50" s="563" t="str">
        <f>VLOOKUP(L50,tsnz!A:B,2,FALSE)</f>
        <v>#N/A</v>
      </c>
      <c r="P50" s="564" t="str">
        <f>VLOOKUP(L50,tsnz!A:G,7,FALSE)</f>
        <v>#N/A</v>
      </c>
      <c r="Q50" s="259" t="b">
        <v>0</v>
      </c>
      <c r="R50" s="617"/>
      <c r="S50" s="617"/>
      <c r="T50" s="617"/>
      <c r="U50" s="616">
        <f t="shared" si="8"/>
        <v>0</v>
      </c>
      <c r="V50" s="369"/>
      <c r="AD50" s="202"/>
    </row>
    <row r="51">
      <c r="A51" s="614"/>
      <c r="B51" s="255" t="str">
        <f>VLOOKUP(A51,tsnz!A:F,6,FALSE)</f>
        <v>#N/A</v>
      </c>
      <c r="C51" s="300">
        <v>8.0</v>
      </c>
      <c r="D51" s="563" t="str">
        <f>VLOOKUP(A51,tsnz!A:B,2,FALSE)</f>
        <v>#N/A</v>
      </c>
      <c r="E51" s="564" t="str">
        <f>VLOOKUP(A51,tsnz!A:G,7,FALSE)</f>
        <v>#N/A</v>
      </c>
      <c r="F51" s="320" t="b">
        <v>0</v>
      </c>
      <c r="G51" s="615"/>
      <c r="H51" s="615"/>
      <c r="I51" s="615"/>
      <c r="J51" s="619">
        <f t="shared" si="7"/>
        <v>0</v>
      </c>
      <c r="K51" s="319"/>
      <c r="L51" s="363"/>
      <c r="M51" s="564" t="str">
        <f>VLOOKUP(L51,tsnz!A:F,6,FALSE)</f>
        <v>#N/A</v>
      </c>
      <c r="N51" s="590">
        <v>8.0</v>
      </c>
      <c r="O51" s="563" t="str">
        <f>VLOOKUP(L51,tsnz!A:B,2,FALSE)</f>
        <v>#N/A</v>
      </c>
      <c r="P51" s="564" t="str">
        <f>VLOOKUP(L51,tsnz!A:G,7,FALSE)</f>
        <v>#N/A</v>
      </c>
      <c r="Q51" s="320" t="b">
        <v>0</v>
      </c>
      <c r="R51" s="617"/>
      <c r="S51" s="617"/>
      <c r="T51" s="617"/>
      <c r="U51" s="619">
        <f t="shared" si="8"/>
        <v>0</v>
      </c>
      <c r="V51" s="369"/>
      <c r="AD51" s="202"/>
    </row>
    <row r="52">
      <c r="A52" s="622"/>
      <c r="B52" s="623" t="str">
        <f>VLOOKUP(A52,tsnz!A:F,6,FALSE)</f>
        <v>#N/A</v>
      </c>
      <c r="C52" s="391">
        <v>9.0</v>
      </c>
      <c r="D52" s="624" t="str">
        <f>VLOOKUP(A52,tsnz!A:B,2,FALSE)</f>
        <v>#N/A</v>
      </c>
      <c r="E52" s="625" t="str">
        <f>VLOOKUP(A52,tsnz!A:G,7,FALSE)</f>
        <v>#N/A</v>
      </c>
      <c r="F52" s="394" t="b">
        <v>0</v>
      </c>
      <c r="G52" s="626"/>
      <c r="H52" s="626"/>
      <c r="I52" s="626"/>
      <c r="J52" s="627">
        <f t="shared" si="7"/>
        <v>0</v>
      </c>
      <c r="K52" s="397"/>
      <c r="L52" s="628"/>
      <c r="M52" s="625" t="str">
        <f>VLOOKUP(L52,tsnz!A:F,6,FALSE)</f>
        <v>#N/A</v>
      </c>
      <c r="N52" s="629">
        <v>9.0</v>
      </c>
      <c r="O52" s="624" t="str">
        <f>VLOOKUP(L52,tsnz!A:B,2,FALSE)</f>
        <v>#N/A</v>
      </c>
      <c r="P52" s="625" t="str">
        <f>VLOOKUP(L52,tsnz!A:G,7,FALSE)</f>
        <v>#N/A</v>
      </c>
      <c r="Q52" s="394" t="b">
        <v>0</v>
      </c>
      <c r="R52" s="630"/>
      <c r="S52" s="630"/>
      <c r="T52" s="630"/>
      <c r="U52" s="627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2">
    <mergeCell ref="W4:Y4"/>
    <mergeCell ref="AA4:AD4"/>
    <mergeCell ref="I6:J6"/>
    <mergeCell ref="T6:U6"/>
    <mergeCell ref="G39:I39"/>
    <mergeCell ref="R39:T39"/>
    <mergeCell ref="D40:E40"/>
    <mergeCell ref="C43:D43"/>
    <mergeCell ref="N43:O43"/>
    <mergeCell ref="C1:AD1"/>
    <mergeCell ref="C2:AD2"/>
    <mergeCell ref="C3:I3"/>
    <mergeCell ref="L3:U3"/>
    <mergeCell ref="C4:J4"/>
    <mergeCell ref="N4:U4"/>
    <mergeCell ref="I5:J5"/>
    <mergeCell ref="W3:AD3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J23:J27 U23:U27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1" priority="3" operator="beginsWith" text="200">
      <formula>LEFT((J33),LEN("200"))=("200")</formula>
    </cfRule>
  </conditionalFormatting>
  <conditionalFormatting sqref="B8:B52">
    <cfRule type="cellIs" dxfId="2" priority="4" operator="equal">
      <formula>2025</formula>
    </cfRule>
  </conditionalFormatting>
  <conditionalFormatting sqref="R8:T35">
    <cfRule type="cellIs" dxfId="3" priority="5" operator="greaterThanOrEqual">
      <formula>100</formula>
    </cfRule>
  </conditionalFormatting>
  <conditionalFormatting sqref="G8:I35">
    <cfRule type="cellIs" dxfId="3" priority="6" operator="greaterThanOrEqual">
      <formula>100</formula>
    </cfRule>
  </conditionalFormatting>
  <conditionalFormatting sqref="M8:M52">
    <cfRule type="cellIs" dxfId="2" priority="7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B6D7A8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88"/>
    <col customWidth="1" min="9" max="9" width="12.13"/>
    <col customWidth="1" min="10" max="10" width="10.88"/>
    <col customWidth="1" min="11" max="11" width="1.38"/>
    <col customWidth="1" min="12" max="12" width="8.38"/>
    <col customWidth="1" min="13" max="13" width="7.25"/>
    <col customWidth="1" min="14" max="14" width="4.75"/>
    <col customWidth="1" min="15" max="15" width="23.25"/>
    <col customWidth="1" min="16" max="16" width="6.25"/>
    <col customWidth="1" min="17" max="17" width="6.75"/>
    <col customWidth="1" min="18" max="18" width="10.38"/>
    <col customWidth="1" min="19" max="20" width="11.25"/>
    <col customWidth="1" min="21" max="21" width="11.63"/>
    <col customWidth="1" min="22" max="22" width="1.63"/>
    <col customWidth="1" min="23" max="23" width="5.25"/>
    <col customWidth="1" min="24" max="24" width="13.75"/>
    <col customWidth="1" min="25" max="25" width="19.88"/>
    <col customWidth="1" min="26" max="26" width="17.38"/>
    <col customWidth="1" min="27" max="27" width="13.13"/>
    <col customWidth="1" min="28" max="28" width="7.75"/>
    <col customWidth="1" min="29" max="29" width="13.75"/>
    <col customWidth="1" min="30" max="30" width="5.75"/>
  </cols>
  <sheetData>
    <row r="1">
      <c r="A1" s="510"/>
      <c r="B1" s="511"/>
      <c r="C1" s="512" t="s">
        <v>107</v>
      </c>
      <c r="D1" s="513"/>
      <c r="E1" s="513"/>
      <c r="F1" s="513"/>
      <c r="G1" s="513"/>
      <c r="H1" s="513"/>
      <c r="I1" s="513"/>
      <c r="J1" s="513"/>
      <c r="K1" s="513"/>
      <c r="L1" s="513"/>
      <c r="M1" s="513"/>
      <c r="N1" s="513"/>
      <c r="O1" s="513"/>
      <c r="P1" s="513"/>
      <c r="Q1" s="513"/>
      <c r="R1" s="513"/>
      <c r="S1" s="513"/>
      <c r="T1" s="513"/>
      <c r="U1" s="513"/>
      <c r="V1" s="513"/>
      <c r="W1" s="513"/>
      <c r="X1" s="513"/>
      <c r="Y1" s="513"/>
      <c r="Z1" s="513"/>
      <c r="AA1" s="513"/>
      <c r="AB1" s="513"/>
      <c r="AC1" s="513"/>
      <c r="AD1" s="514"/>
    </row>
    <row r="2">
      <c r="A2" s="515" t="s">
        <v>125</v>
      </c>
      <c r="B2" s="200"/>
      <c r="C2" s="516" t="s">
        <v>126</v>
      </c>
      <c r="D2" s="517"/>
      <c r="E2" s="517"/>
      <c r="F2" s="517"/>
      <c r="G2" s="517"/>
      <c r="H2" s="517"/>
      <c r="I2" s="517"/>
      <c r="J2" s="517"/>
      <c r="K2" s="517"/>
      <c r="L2" s="517"/>
      <c r="M2" s="517"/>
      <c r="N2" s="517"/>
      <c r="O2" s="517"/>
      <c r="P2" s="517"/>
      <c r="Q2" s="517"/>
      <c r="R2" s="517"/>
      <c r="S2" s="517"/>
      <c r="T2" s="517"/>
      <c r="U2" s="517"/>
      <c r="V2" s="517"/>
      <c r="W2" s="517"/>
      <c r="X2" s="517"/>
      <c r="Y2" s="517"/>
      <c r="Z2" s="517"/>
      <c r="AA2" s="517"/>
      <c r="AB2" s="517"/>
      <c r="AC2" s="517"/>
      <c r="AD2" s="518"/>
    </row>
    <row r="3">
      <c r="A3" s="519"/>
      <c r="B3" s="200"/>
      <c r="C3" s="520" t="s">
        <v>155</v>
      </c>
      <c r="D3" s="521"/>
      <c r="E3" s="521"/>
      <c r="F3" s="521"/>
      <c r="G3" s="521"/>
      <c r="H3" s="521"/>
      <c r="I3" s="522"/>
      <c r="J3" s="523"/>
      <c r="K3" s="524"/>
      <c r="L3" s="525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526"/>
      <c r="W3" s="527" t="s">
        <v>160</v>
      </c>
      <c r="X3" s="521"/>
      <c r="Y3" s="521"/>
      <c r="Z3" s="521"/>
      <c r="AA3" s="521"/>
      <c r="AB3" s="521"/>
      <c r="AC3" s="521"/>
      <c r="AD3" s="528"/>
    </row>
    <row r="4">
      <c r="A4" s="529"/>
      <c r="C4" s="530" t="s">
        <v>26</v>
      </c>
      <c r="D4" s="205"/>
      <c r="E4" s="205"/>
      <c r="F4" s="205"/>
      <c r="G4" s="205"/>
      <c r="H4" s="205"/>
      <c r="I4" s="205"/>
      <c r="J4" s="531"/>
      <c r="K4" s="225"/>
      <c r="L4" s="532"/>
      <c r="M4" s="533"/>
      <c r="N4" s="534" t="s">
        <v>28</v>
      </c>
      <c r="O4" s="205"/>
      <c r="P4" s="205"/>
      <c r="Q4" s="205"/>
      <c r="R4" s="205"/>
      <c r="S4" s="205"/>
      <c r="T4" s="205"/>
      <c r="U4" s="531"/>
      <c r="V4" s="214"/>
      <c r="W4" s="535" t="str">
        <f>C4</f>
        <v>Hutt Valley Hawks</v>
      </c>
      <c r="X4" s="205"/>
      <c r="Y4" s="531"/>
      <c r="Z4" s="216"/>
      <c r="AA4" s="536" t="str">
        <f>N4</f>
        <v>Taranaki Hardcorians</v>
      </c>
      <c r="AB4" s="205"/>
      <c r="AC4" s="205"/>
      <c r="AD4" s="531"/>
    </row>
    <row r="5">
      <c r="A5" s="537"/>
      <c r="B5" s="220"/>
      <c r="C5" s="221"/>
      <c r="D5" s="538"/>
      <c r="E5" s="539"/>
      <c r="F5" s="540"/>
      <c r="G5" s="539"/>
      <c r="H5" s="541"/>
      <c r="I5" s="224"/>
      <c r="K5" s="225"/>
      <c r="L5" s="532"/>
      <c r="M5" s="226"/>
      <c r="N5" s="542"/>
      <c r="O5" s="543"/>
      <c r="P5" s="544"/>
      <c r="Q5" s="543"/>
      <c r="R5" s="545"/>
      <c r="S5" s="546"/>
      <c r="T5" s="547"/>
      <c r="U5" s="547"/>
      <c r="V5" s="214"/>
      <c r="W5" s="230"/>
      <c r="X5" s="231"/>
      <c r="Y5" s="107"/>
      <c r="AB5" s="232"/>
      <c r="AC5" s="232"/>
      <c r="AD5" s="233"/>
    </row>
    <row r="6">
      <c r="A6" s="548"/>
      <c r="B6" s="235"/>
      <c r="C6" s="236" t="s">
        <v>127</v>
      </c>
      <c r="D6" s="549"/>
      <c r="E6" s="550"/>
      <c r="F6" s="551"/>
      <c r="G6" s="550"/>
      <c r="H6" s="552"/>
      <c r="I6" s="553"/>
      <c r="K6" s="238"/>
      <c r="L6" s="554"/>
      <c r="M6" s="239"/>
      <c r="N6" s="555" t="s">
        <v>127</v>
      </c>
      <c r="O6" s="549"/>
      <c r="P6" s="550"/>
      <c r="Q6" s="551"/>
      <c r="R6" s="550"/>
      <c r="S6" s="550"/>
      <c r="T6" s="553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556" t="s">
        <v>128</v>
      </c>
      <c r="B7" s="244" t="s">
        <v>129</v>
      </c>
      <c r="C7" s="245"/>
      <c r="D7" s="246" t="s">
        <v>130</v>
      </c>
      <c r="E7" s="244" t="s">
        <v>131</v>
      </c>
      <c r="F7" s="244" t="s">
        <v>114</v>
      </c>
      <c r="G7" s="328" t="s">
        <v>132</v>
      </c>
      <c r="H7" s="328" t="s">
        <v>133</v>
      </c>
      <c r="I7" s="329" t="s">
        <v>134</v>
      </c>
      <c r="J7" s="330" t="s">
        <v>135</v>
      </c>
      <c r="K7" s="557"/>
      <c r="L7" s="558" t="s">
        <v>128</v>
      </c>
      <c r="M7" s="244" t="s">
        <v>129</v>
      </c>
      <c r="N7" s="559"/>
      <c r="O7" s="246" t="s">
        <v>130</v>
      </c>
      <c r="P7" s="244" t="s">
        <v>131</v>
      </c>
      <c r="Q7" s="244" t="s">
        <v>114</v>
      </c>
      <c r="R7" s="328" t="s">
        <v>132</v>
      </c>
      <c r="S7" s="328" t="s">
        <v>133</v>
      </c>
      <c r="T7" s="329" t="s">
        <v>134</v>
      </c>
      <c r="U7" s="560" t="s">
        <v>135</v>
      </c>
      <c r="V7" s="561"/>
      <c r="W7" s="252"/>
      <c r="AD7" s="253"/>
    </row>
    <row r="8">
      <c r="A8" s="562"/>
      <c r="B8" s="255" t="str">
        <f>VLOOKUP(A8,tsnz!A:F,6,FALSE)</f>
        <v>#N/A</v>
      </c>
      <c r="C8" s="256">
        <v>1.0</v>
      </c>
      <c r="D8" s="563" t="str">
        <f>VLOOKUP(A8,tsnz!A:B,2,FALSE)</f>
        <v>#N/A</v>
      </c>
      <c r="E8" s="564" t="str">
        <f>VLOOKUP(A8,tsnz!A:G,7,FALSE)</f>
        <v>#N/A</v>
      </c>
      <c r="F8" s="565" t="b">
        <v>0</v>
      </c>
      <c r="G8" s="260"/>
      <c r="H8" s="260"/>
      <c r="I8" s="260"/>
      <c r="J8" s="566">
        <f t="shared" ref="J8:J17" si="1">sum(G8:I8)</f>
        <v>0</v>
      </c>
      <c r="K8" s="567"/>
      <c r="L8" s="288"/>
      <c r="M8" s="564" t="str">
        <f>VLOOKUP(L8,tsnz!A:F,6,FALSE)</f>
        <v>#N/A</v>
      </c>
      <c r="N8" s="569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273"/>
      <c r="S8" s="273"/>
      <c r="T8" s="273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570"/>
      <c r="B9" s="255" t="str">
        <f>VLOOKUP(A9,tsnz!A:F,6,FALSE)</f>
        <v>#N/A</v>
      </c>
      <c r="C9" s="256">
        <v>2.0</v>
      </c>
      <c r="D9" s="563" t="str">
        <f>VLOOKUP(A9,tsnz!A:B,2,FALSE)</f>
        <v>#N/A</v>
      </c>
      <c r="E9" s="564" t="str">
        <f>VLOOKUP(A9,tsnz!A:G,7,FALSE)</f>
        <v>#N/A</v>
      </c>
      <c r="F9" s="565" t="b">
        <v>0</v>
      </c>
      <c r="G9" s="260"/>
      <c r="H9" s="260"/>
      <c r="I9" s="260"/>
      <c r="J9" s="571">
        <f t="shared" si="1"/>
        <v>0</v>
      </c>
      <c r="K9" s="567"/>
      <c r="L9" s="631"/>
      <c r="M9" s="564" t="str">
        <f>VLOOKUP(L9,tsnz!A:F,6,FALSE)</f>
        <v>#N/A</v>
      </c>
      <c r="N9" s="569">
        <v>2.0</v>
      </c>
      <c r="O9" s="563" t="str">
        <f>VLOOKUP(L9,tsnz!A:B,2,FALSE)</f>
        <v>#N/A</v>
      </c>
      <c r="P9" s="564" t="str">
        <f>VLOOKUP(L9,tsnz!A:G,7,FALSE)</f>
        <v>#N/A</v>
      </c>
      <c r="Q9" s="565" t="b">
        <v>0</v>
      </c>
      <c r="R9" s="273"/>
      <c r="S9" s="273"/>
      <c r="T9" s="273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572"/>
      <c r="B10" s="255" t="str">
        <f>VLOOKUP(A10,tsnz!A:F,6,FALSE)</f>
        <v>#N/A</v>
      </c>
      <c r="C10" s="256">
        <v>3.0</v>
      </c>
      <c r="D10" s="563" t="str">
        <f>VLOOKUP(A10,tsnz!A:B,2,FALSE)</f>
        <v>#N/A</v>
      </c>
      <c r="E10" s="564" t="str">
        <f>VLOOKUP(A10,tsnz!A:G,7,FALSE)</f>
        <v>#N/A</v>
      </c>
      <c r="F10" s="565" t="b">
        <v>0</v>
      </c>
      <c r="G10" s="260"/>
      <c r="H10" s="260"/>
      <c r="I10" s="260"/>
      <c r="J10" s="571">
        <f t="shared" si="1"/>
        <v>0</v>
      </c>
      <c r="K10" s="567"/>
      <c r="L10" s="573"/>
      <c r="M10" s="564" t="str">
        <f>VLOOKUP(L10,tsnz!A:F,6,FALSE)</f>
        <v>#N/A</v>
      </c>
      <c r="N10" s="569">
        <v>3.0</v>
      </c>
      <c r="O10" s="563" t="str">
        <f>VLOOKUP(L10,tsnz!A:B,2,FALSE)</f>
        <v>#N/A</v>
      </c>
      <c r="P10" s="564" t="str">
        <f>VLOOKUP(L10,tsnz!A:G,7,FALSE)</f>
        <v>#N/A</v>
      </c>
      <c r="Q10" s="565" t="b">
        <v>0</v>
      </c>
      <c r="R10" s="273"/>
      <c r="S10" s="273"/>
      <c r="T10" s="273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570"/>
      <c r="B11" s="255" t="str">
        <f>VLOOKUP(A11,tsnz!A:F,6,FALSE)</f>
        <v>#N/A</v>
      </c>
      <c r="C11" s="256">
        <v>4.0</v>
      </c>
      <c r="D11" s="563" t="str">
        <f>VLOOKUP(A11,tsnz!A:B,2,FALSE)</f>
        <v>#N/A</v>
      </c>
      <c r="E11" s="564" t="str">
        <f>VLOOKUP(A11,tsnz!A:G,7,FALSE)</f>
        <v>#N/A</v>
      </c>
      <c r="F11" s="565" t="b">
        <v>0</v>
      </c>
      <c r="G11" s="260"/>
      <c r="H11" s="260"/>
      <c r="I11" s="260"/>
      <c r="J11" s="571">
        <f t="shared" si="1"/>
        <v>0</v>
      </c>
      <c r="K11" s="567"/>
      <c r="L11" s="276"/>
      <c r="M11" s="564" t="str">
        <f>VLOOKUP(L11,tsnz!A:F,6,FALSE)</f>
        <v>#N/A</v>
      </c>
      <c r="N11" s="569">
        <v>4.0</v>
      </c>
      <c r="O11" s="563" t="str">
        <f>VLOOKUP(L11,tsnz!A:B,2,FALSE)</f>
        <v>#N/A</v>
      </c>
      <c r="P11" s="564" t="str">
        <f>VLOOKUP(L11,tsnz!A:G,7,FALSE)</f>
        <v>#N/A</v>
      </c>
      <c r="Q11" s="565" t="b">
        <v>0</v>
      </c>
      <c r="R11" s="273"/>
      <c r="S11" s="273"/>
      <c r="T11" s="273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574"/>
      <c r="B12" s="255" t="str">
        <f>VLOOKUP(A12,tsnz!A:F,6,FALSE)</f>
        <v>#N/A</v>
      </c>
      <c r="C12" s="256">
        <v>5.0</v>
      </c>
      <c r="D12" s="563" t="str">
        <f>VLOOKUP(A12,tsnz!A:B,2,FALSE)</f>
        <v>#N/A</v>
      </c>
      <c r="E12" s="564" t="str">
        <f>VLOOKUP(A12,tsnz!A:G,7,FALSE)</f>
        <v>#N/A</v>
      </c>
      <c r="F12" s="565" t="b">
        <v>0</v>
      </c>
      <c r="G12" s="260"/>
      <c r="H12" s="260"/>
      <c r="I12" s="260"/>
      <c r="J12" s="571">
        <f t="shared" si="1"/>
        <v>0</v>
      </c>
      <c r="K12" s="567"/>
      <c r="L12" s="278"/>
      <c r="M12" s="564" t="str">
        <f>VLOOKUP(L12,tsnz!A:F,6,FALSE)</f>
        <v>#N/A</v>
      </c>
      <c r="N12" s="569">
        <v>5.0</v>
      </c>
      <c r="O12" s="563" t="str">
        <f>VLOOKUP(L12,tsnz!A:B,2,FALSE)</f>
        <v>#N/A</v>
      </c>
      <c r="P12" s="564" t="str">
        <f>VLOOKUP(L12,tsnz!A:G,7,FALSE)</f>
        <v>#N/A</v>
      </c>
      <c r="Q12" s="565" t="b">
        <v>0</v>
      </c>
      <c r="R12" s="273"/>
      <c r="S12" s="273"/>
      <c r="T12" s="273"/>
      <c r="U12" s="265">
        <f t="shared" si="2"/>
        <v>0</v>
      </c>
      <c r="V12" s="266"/>
      <c r="W12" s="252"/>
      <c r="X12" s="285"/>
      <c r="Y12" s="286" t="s">
        <v>161</v>
      </c>
      <c r="AC12" s="149"/>
      <c r="AD12" s="270"/>
    </row>
    <row r="13">
      <c r="A13" s="575"/>
      <c r="B13" s="255" t="str">
        <f>VLOOKUP(A13,tsnz!A:F,6,FALSE)</f>
        <v>#N/A</v>
      </c>
      <c r="C13" s="256">
        <v>6.0</v>
      </c>
      <c r="D13" s="563" t="str">
        <f>VLOOKUP(A13,tsnz!A:B,2,FALSE)</f>
        <v>#N/A</v>
      </c>
      <c r="E13" s="564" t="str">
        <f>VLOOKUP(A13,tsnz!A:G,7,FALSE)</f>
        <v>#N/A</v>
      </c>
      <c r="F13" s="565" t="b">
        <v>0</v>
      </c>
      <c r="G13" s="260"/>
      <c r="H13" s="260"/>
      <c r="I13" s="260"/>
      <c r="J13" s="571">
        <f t="shared" si="1"/>
        <v>0</v>
      </c>
      <c r="K13" s="576"/>
      <c r="L13" s="577"/>
      <c r="M13" s="564" t="str">
        <f>VLOOKUP(L13,tsnz!A:F,6,FALSE)</f>
        <v>#N/A</v>
      </c>
      <c r="N13" s="569">
        <v>6.0</v>
      </c>
      <c r="O13" s="563" t="str">
        <f>VLOOKUP(L13,tsnz!A:B,2,FALSE)</f>
        <v>#N/A</v>
      </c>
      <c r="P13" s="564" t="str">
        <f>VLOOKUP(L13,tsnz!A:G,7,FALSE)</f>
        <v>#N/A</v>
      </c>
      <c r="Q13" s="565" t="b">
        <v>0</v>
      </c>
      <c r="R13" s="273"/>
      <c r="S13" s="273"/>
      <c r="T13" s="273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578"/>
      <c r="B14" s="255" t="str">
        <f>VLOOKUP(A14,tsnz!A:F,6,FALSE)</f>
        <v>#N/A</v>
      </c>
      <c r="C14" s="256">
        <v>7.0</v>
      </c>
      <c r="D14" s="563" t="str">
        <f>VLOOKUP(A14,tsnz!A:B,2,FALSE)</f>
        <v>#N/A</v>
      </c>
      <c r="E14" s="564" t="str">
        <f>VLOOKUP(A14,tsnz!A:G,7,FALSE)</f>
        <v>#N/A</v>
      </c>
      <c r="F14" s="565" t="b">
        <v>0</v>
      </c>
      <c r="G14" s="260"/>
      <c r="H14" s="260"/>
      <c r="I14" s="260"/>
      <c r="J14" s="571">
        <f t="shared" si="1"/>
        <v>0</v>
      </c>
      <c r="K14" s="576"/>
      <c r="L14" s="436"/>
      <c r="M14" s="564" t="str">
        <f>VLOOKUP(L14,tsnz!A:F,6,FALSE)</f>
        <v>#N/A</v>
      </c>
      <c r="N14" s="569">
        <v>7.0</v>
      </c>
      <c r="O14" s="563" t="str">
        <f>VLOOKUP(L14,tsnz!A:B,2,FALSE)</f>
        <v>#N/A</v>
      </c>
      <c r="P14" s="564" t="str">
        <f>VLOOKUP(L14,tsnz!A:G,7,FALSE)</f>
        <v>#N/A</v>
      </c>
      <c r="Q14" s="565" t="b">
        <v>0</v>
      </c>
      <c r="R14" s="273"/>
      <c r="S14" s="291"/>
      <c r="T14" s="273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570"/>
      <c r="B15" s="255" t="str">
        <f>VLOOKUP(A15,tsnz!A:F,6,FALSE)</f>
        <v>#N/A</v>
      </c>
      <c r="C15" s="256">
        <v>8.0</v>
      </c>
      <c r="D15" s="563" t="str">
        <f>VLOOKUP(A15,tsnz!A:B,2,FALSE)</f>
        <v>#N/A</v>
      </c>
      <c r="E15" s="564" t="str">
        <f>VLOOKUP(A15,tsnz!A:G,7,FALSE)</f>
        <v>#N/A</v>
      </c>
      <c r="F15" s="565" t="b">
        <v>0</v>
      </c>
      <c r="G15" s="260"/>
      <c r="H15" s="260"/>
      <c r="I15" s="260"/>
      <c r="J15" s="571">
        <f t="shared" si="1"/>
        <v>0</v>
      </c>
      <c r="K15" s="576"/>
      <c r="L15" s="276"/>
      <c r="M15" s="564" t="str">
        <f>VLOOKUP(L15,tsnz!A:F,6,FALSE)</f>
        <v>#N/A</v>
      </c>
      <c r="N15" s="569">
        <v>8.0</v>
      </c>
      <c r="O15" s="563" t="str">
        <f>VLOOKUP(L15,tsnz!A:B,2,FALSE)</f>
        <v>#N/A</v>
      </c>
      <c r="P15" s="564" t="str">
        <f>VLOOKUP(L15,tsnz!A:G,7,FALSE)</f>
        <v>#N/A</v>
      </c>
      <c r="Q15" s="565" t="b">
        <v>0</v>
      </c>
      <c r="R15" s="273"/>
      <c r="S15" s="291"/>
      <c r="T15" s="291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570"/>
      <c r="B16" s="255" t="str">
        <f>VLOOKUP(A16,tsnz!A:F,6,FALSE)</f>
        <v>#N/A</v>
      </c>
      <c r="C16" s="256">
        <v>9.0</v>
      </c>
      <c r="D16" s="563" t="str">
        <f>VLOOKUP(A16,tsnz!A:B,2,FALSE)</f>
        <v>#N/A</v>
      </c>
      <c r="E16" s="564" t="str">
        <f>VLOOKUP(A16,tsnz!A:G,7,FALSE)</f>
        <v>#N/A</v>
      </c>
      <c r="F16" s="565" t="b">
        <v>0</v>
      </c>
      <c r="G16" s="260"/>
      <c r="H16" s="260"/>
      <c r="I16" s="260"/>
      <c r="J16" s="571">
        <f t="shared" si="1"/>
        <v>0</v>
      </c>
      <c r="K16" s="576"/>
      <c r="L16" s="278"/>
      <c r="M16" s="564" t="str">
        <f>VLOOKUP(L16,tsnz!A:F,6,FALSE)</f>
        <v>#N/A</v>
      </c>
      <c r="N16" s="569">
        <v>9.0</v>
      </c>
      <c r="O16" s="563" t="str">
        <f>VLOOKUP(L16,tsnz!A:B,2,FALSE)</f>
        <v>#N/A</v>
      </c>
      <c r="P16" s="564" t="str">
        <f>VLOOKUP(L16,tsnz!A:G,7,FALSE)</f>
        <v>#N/A</v>
      </c>
      <c r="Q16" s="565" t="b">
        <v>0</v>
      </c>
      <c r="R16" s="273"/>
      <c r="S16" s="273"/>
      <c r="T16" s="291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574"/>
      <c r="B17" s="255" t="str">
        <f>VLOOKUP(A17,tsnz!A:F,6,FALSE)</f>
        <v>#N/A</v>
      </c>
      <c r="C17" s="256">
        <v>10.0</v>
      </c>
      <c r="D17" s="563" t="str">
        <f>VLOOKUP(A17,tsnz!A:B,2,FALSE)</f>
        <v>#N/A</v>
      </c>
      <c r="E17" s="564" t="str">
        <f>VLOOKUP(A17,tsnz!A:G,7,FALSE)</f>
        <v>#N/A</v>
      </c>
      <c r="F17" s="565" t="b">
        <v>0</v>
      </c>
      <c r="G17" s="260"/>
      <c r="H17" s="260"/>
      <c r="I17" s="260"/>
      <c r="J17" s="579">
        <f t="shared" si="1"/>
        <v>0</v>
      </c>
      <c r="K17" s="576"/>
      <c r="L17" s="302"/>
      <c r="M17" s="564" t="str">
        <f>VLOOKUP(L17,tsnz!A:F,6,FALSE)</f>
        <v>#N/A</v>
      </c>
      <c r="N17" s="569">
        <v>10.0</v>
      </c>
      <c r="O17" s="563" t="str">
        <f>VLOOKUP(L17,tsnz!A:B,2,FALSE)</f>
        <v>#N/A</v>
      </c>
      <c r="P17" s="564" t="str">
        <f>VLOOKUP(L17,tsnz!A:G,7,FALSE)</f>
        <v>#N/A</v>
      </c>
      <c r="Q17" s="565" t="b">
        <v>0</v>
      </c>
      <c r="R17" s="273"/>
      <c r="S17" s="291"/>
      <c r="T17" s="291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580"/>
      <c r="B18" s="107"/>
      <c r="C18" s="307"/>
      <c r="D18" s="107"/>
      <c r="E18" s="109"/>
      <c r="F18" s="581"/>
      <c r="G18" s="308"/>
      <c r="H18" s="308"/>
      <c r="I18" s="309"/>
      <c r="J18" s="582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583"/>
      <c r="L18" s="312"/>
      <c r="M18" s="313"/>
      <c r="N18" s="584"/>
      <c r="O18" s="107"/>
      <c r="P18" s="109"/>
      <c r="Q18" s="581"/>
      <c r="R18" s="121"/>
      <c r="S18" s="121"/>
      <c r="T18" s="314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580"/>
      <c r="B19" s="107"/>
      <c r="C19" s="307"/>
      <c r="D19" s="107"/>
      <c r="E19" s="109"/>
      <c r="F19" s="107"/>
      <c r="G19" s="317"/>
      <c r="H19" s="317"/>
      <c r="I19" s="317"/>
      <c r="J19" s="318"/>
      <c r="K19" s="585"/>
      <c r="L19" s="317"/>
      <c r="M19" s="313"/>
      <c r="N19" s="584"/>
      <c r="O19" s="107"/>
      <c r="P19" s="109"/>
      <c r="Q19" s="107"/>
      <c r="R19" s="107"/>
      <c r="S19" s="107"/>
      <c r="T19" s="10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580"/>
      <c r="B20" s="107"/>
      <c r="C20" s="307"/>
      <c r="D20" s="107"/>
      <c r="E20" s="109"/>
      <c r="F20" s="107"/>
      <c r="G20" s="317"/>
      <c r="H20" s="317"/>
      <c r="I20" s="317"/>
      <c r="J20" s="321"/>
      <c r="K20" s="585"/>
      <c r="L20" s="317"/>
      <c r="M20" s="313"/>
      <c r="N20" s="584"/>
      <c r="O20" s="107"/>
      <c r="P20" s="109"/>
      <c r="Q20" s="107"/>
      <c r="R20" s="107"/>
      <c r="S20" s="107"/>
      <c r="T20" s="10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580"/>
      <c r="B21" s="107"/>
      <c r="C21" s="236" t="s">
        <v>144</v>
      </c>
      <c r="D21" s="107"/>
      <c r="E21" s="322" t="s">
        <v>145</v>
      </c>
      <c r="F21" s="107"/>
      <c r="G21" s="317"/>
      <c r="H21" s="317"/>
      <c r="I21" s="317"/>
      <c r="J21" s="323"/>
      <c r="K21" s="585"/>
      <c r="L21" s="317"/>
      <c r="M21" s="313"/>
      <c r="N21" s="555" t="s">
        <v>144</v>
      </c>
      <c r="O21" s="107"/>
      <c r="P21" s="322" t="s">
        <v>145</v>
      </c>
      <c r="Q21" s="107"/>
      <c r="R21" s="107"/>
      <c r="S21" s="107"/>
      <c r="T21" s="107"/>
      <c r="U21" s="323"/>
      <c r="V21" s="266"/>
      <c r="AD21" s="324"/>
    </row>
    <row r="22">
      <c r="A22" s="586" t="s">
        <v>128</v>
      </c>
      <c r="B22" s="244" t="s">
        <v>129</v>
      </c>
      <c r="C22" s="245"/>
      <c r="D22" s="246" t="s">
        <v>130</v>
      </c>
      <c r="E22" s="244" t="s">
        <v>131</v>
      </c>
      <c r="F22" s="244" t="s">
        <v>114</v>
      </c>
      <c r="G22" s="326" t="s">
        <v>132</v>
      </c>
      <c r="H22" s="326" t="s">
        <v>133</v>
      </c>
      <c r="I22" s="326" t="s">
        <v>134</v>
      </c>
      <c r="J22" s="330" t="s">
        <v>135</v>
      </c>
      <c r="K22" s="587"/>
      <c r="L22" s="327" t="s">
        <v>128</v>
      </c>
      <c r="M22" s="244" t="s">
        <v>129</v>
      </c>
      <c r="N22" s="559"/>
      <c r="O22" s="246" t="s">
        <v>130</v>
      </c>
      <c r="P22" s="244" t="s">
        <v>131</v>
      </c>
      <c r="Q22" s="244" t="s">
        <v>114</v>
      </c>
      <c r="R22" s="328" t="s">
        <v>132</v>
      </c>
      <c r="S22" s="328" t="s">
        <v>133</v>
      </c>
      <c r="T22" s="329" t="s">
        <v>134</v>
      </c>
      <c r="U22" s="330" t="s">
        <v>135</v>
      </c>
      <c r="V22" s="561"/>
      <c r="AD22" s="324"/>
    </row>
    <row r="23">
      <c r="A23" s="588"/>
      <c r="B23" s="255" t="str">
        <f>VLOOKUP(A23,tsnz!A:F,6,FALSE)</f>
        <v>#N/A</v>
      </c>
      <c r="C23" s="256">
        <v>1.0</v>
      </c>
      <c r="D23" s="563" t="str">
        <f>VLOOKUP(A23,tsnz!A:B,2,FALSE)</f>
        <v>#N/A</v>
      </c>
      <c r="E23" s="564" t="str">
        <f>VLOOKUP(A23,tsnz!A:G,7,FALSE)</f>
        <v>#N/A</v>
      </c>
      <c r="F23" s="565" t="b">
        <v>0</v>
      </c>
      <c r="G23" s="260"/>
      <c r="H23" s="260"/>
      <c r="I23" s="260"/>
      <c r="J23" s="571">
        <f t="shared" ref="J23:J27" si="3">sum(G23:I23)</f>
        <v>0</v>
      </c>
      <c r="K23" s="589"/>
      <c r="L23" s="276"/>
      <c r="M23" s="564" t="str">
        <f>VLOOKUP(L23,tsnz!A:F,6,FALSE)</f>
        <v>#N/A</v>
      </c>
      <c r="N23" s="569">
        <v>1.0</v>
      </c>
      <c r="O23" s="563" t="str">
        <f>VLOOKUP(L23,tsnz!A:B,2,FALSE)</f>
        <v>#N/A</v>
      </c>
      <c r="P23" s="564" t="str">
        <f>VLOOKUP(L23,tsnz!A:G,7,FALSE)</f>
        <v>#N/A</v>
      </c>
      <c r="Q23" s="565" t="b">
        <v>0</v>
      </c>
      <c r="R23" s="333"/>
      <c r="S23" s="334"/>
      <c r="T23" s="334"/>
      <c r="U23" s="335">
        <f t="shared" ref="U23:U27" si="4">sum(R23:T23)</f>
        <v>0</v>
      </c>
      <c r="V23" s="266"/>
      <c r="AD23" s="324"/>
    </row>
    <row r="24">
      <c r="A24" s="578"/>
      <c r="B24" s="255" t="str">
        <f>VLOOKUP(A24,tsnz!A:F,6,FALSE)</f>
        <v>#N/A</v>
      </c>
      <c r="C24" s="256">
        <v>2.0</v>
      </c>
      <c r="D24" s="563" t="str">
        <f>VLOOKUP(A24,tsnz!A:B,2,FALSE)</f>
        <v>#N/A</v>
      </c>
      <c r="E24" s="564" t="str">
        <f>VLOOKUP(A24,tsnz!A:G,7,FALSE)</f>
        <v>#N/A</v>
      </c>
      <c r="F24" s="565" t="b">
        <v>0</v>
      </c>
      <c r="G24" s="260"/>
      <c r="H24" s="260"/>
      <c r="I24" s="260"/>
      <c r="J24" s="571">
        <f t="shared" si="3"/>
        <v>0</v>
      </c>
      <c r="K24" s="589"/>
      <c r="L24" s="354"/>
      <c r="M24" s="564" t="str">
        <f>VLOOKUP(L24,tsnz!A:F,6,FALSE)</f>
        <v>#N/A</v>
      </c>
      <c r="N24" s="569">
        <v>2.0</v>
      </c>
      <c r="O24" s="563" t="str">
        <f>VLOOKUP(L24,tsnz!A:B,2,FALSE)</f>
        <v>#N/A</v>
      </c>
      <c r="P24" s="564" t="str">
        <f>VLOOKUP(L24,tsnz!A:G,7,FALSE)</f>
        <v>#N/A</v>
      </c>
      <c r="Q24" s="565" t="b">
        <v>0</v>
      </c>
      <c r="R24" s="333"/>
      <c r="S24" s="334"/>
      <c r="T24" s="334"/>
      <c r="U24" s="335">
        <f t="shared" si="4"/>
        <v>0</v>
      </c>
      <c r="V24" s="266"/>
      <c r="AD24" s="324"/>
    </row>
    <row r="25">
      <c r="A25" s="572"/>
      <c r="B25" s="255" t="str">
        <f>VLOOKUP(A25,tsnz!A:F,6,FALSE)</f>
        <v>#N/A</v>
      </c>
      <c r="C25" s="300">
        <v>3.0</v>
      </c>
      <c r="D25" s="563" t="str">
        <f>VLOOKUP(A25,tsnz!A:B,2,FALSE)</f>
        <v>#N/A</v>
      </c>
      <c r="E25" s="564" t="str">
        <f>VLOOKUP(A25,tsnz!A:G,7,FALSE)</f>
        <v>#N/A</v>
      </c>
      <c r="F25" s="565" t="b">
        <v>0</v>
      </c>
      <c r="G25" s="260"/>
      <c r="H25" s="260"/>
      <c r="I25" s="260"/>
      <c r="J25" s="571">
        <f t="shared" si="3"/>
        <v>0</v>
      </c>
      <c r="K25" s="583"/>
      <c r="L25" s="278"/>
      <c r="M25" s="564" t="str">
        <f>VLOOKUP(L25,tsnz!A:F,6,FALSE)</f>
        <v>#N/A</v>
      </c>
      <c r="N25" s="590">
        <v>3.0</v>
      </c>
      <c r="O25" s="563" t="str">
        <f>VLOOKUP(L25,tsnz!A:B,2,FALSE)</f>
        <v>#N/A</v>
      </c>
      <c r="P25" s="564" t="str">
        <f>VLOOKUP(L25,tsnz!A:G,7,FALSE)</f>
        <v>#N/A</v>
      </c>
      <c r="Q25" s="565" t="b">
        <v>0</v>
      </c>
      <c r="R25" s="333"/>
      <c r="S25" s="334"/>
      <c r="T25" s="334"/>
      <c r="U25" s="335">
        <f t="shared" si="4"/>
        <v>0</v>
      </c>
      <c r="V25" s="266"/>
      <c r="AD25" s="324"/>
    </row>
    <row r="26">
      <c r="A26" s="591"/>
      <c r="B26" s="255" t="str">
        <f>VLOOKUP(A26,tsnz!A:F,6,FALSE)</f>
        <v>#N/A</v>
      </c>
      <c r="C26" s="256">
        <v>4.0</v>
      </c>
      <c r="D26" s="563" t="str">
        <f>VLOOKUP(A26,tsnz!A:B,2,FALSE)</f>
        <v>#N/A</v>
      </c>
      <c r="E26" s="564" t="str">
        <f>VLOOKUP(A26,tsnz!A:G,7,FALSE)</f>
        <v>#N/A</v>
      </c>
      <c r="F26" s="565" t="b">
        <v>0</v>
      </c>
      <c r="G26" s="260"/>
      <c r="H26" s="260"/>
      <c r="I26" s="260"/>
      <c r="J26" s="571">
        <f t="shared" si="3"/>
        <v>0</v>
      </c>
      <c r="K26" s="589"/>
      <c r="L26" s="276"/>
      <c r="M26" s="564" t="str">
        <f>VLOOKUP(L26,tsnz!A:F,6,FALSE)</f>
        <v>#N/A</v>
      </c>
      <c r="N26" s="569">
        <v>4.0</v>
      </c>
      <c r="O26" s="563" t="str">
        <f>VLOOKUP(L26,tsnz!A:B,2,FALSE)</f>
        <v>#N/A</v>
      </c>
      <c r="P26" s="564" t="str">
        <f>VLOOKUP(L26,tsnz!A:G,7,FALSE)</f>
        <v>#N/A</v>
      </c>
      <c r="Q26" s="565" t="b">
        <v>0</v>
      </c>
      <c r="R26" s="333"/>
      <c r="S26" s="334"/>
      <c r="T26" s="334"/>
      <c r="U26" s="335">
        <f t="shared" si="4"/>
        <v>0</v>
      </c>
      <c r="V26" s="266"/>
      <c r="AD26" s="324"/>
    </row>
    <row r="27">
      <c r="A27" s="591"/>
      <c r="B27" s="255" t="str">
        <f>VLOOKUP(A27,tsnz!A:F,6,FALSE)</f>
        <v>#N/A</v>
      </c>
      <c r="C27" s="256">
        <v>5.0</v>
      </c>
      <c r="D27" s="563" t="str">
        <f>VLOOKUP(A27,tsnz!A:B,2,FALSE)</f>
        <v>#N/A</v>
      </c>
      <c r="E27" s="564" t="str">
        <f>VLOOKUP(A27,tsnz!A:G,7,FALSE)</f>
        <v>#N/A</v>
      </c>
      <c r="F27" s="565" t="b">
        <v>0</v>
      </c>
      <c r="G27" s="260"/>
      <c r="H27" s="260"/>
      <c r="I27" s="260"/>
      <c r="J27" s="579">
        <f t="shared" si="3"/>
        <v>0</v>
      </c>
      <c r="K27" s="583"/>
      <c r="L27" s="388"/>
      <c r="M27" s="564" t="str">
        <f>VLOOKUP(L27,tsnz!A:F,6,FALSE)</f>
        <v>#N/A</v>
      </c>
      <c r="N27" s="569">
        <v>5.0</v>
      </c>
      <c r="O27" s="563" t="str">
        <f>VLOOKUP(L27,tsnz!A:B,2,FALSE)</f>
        <v>#N/A</v>
      </c>
      <c r="P27" s="564" t="str">
        <f>VLOOKUP(L27,tsnz!A:G,7,FALSE)</f>
        <v>#N/A</v>
      </c>
      <c r="Q27" s="565" t="b">
        <v>0</v>
      </c>
      <c r="R27" s="333"/>
      <c r="S27" s="334"/>
      <c r="T27" s="334"/>
      <c r="U27" s="341">
        <f t="shared" si="4"/>
        <v>0</v>
      </c>
      <c r="V27" s="266"/>
      <c r="AD27" s="324"/>
    </row>
    <row r="28">
      <c r="A28" s="580"/>
      <c r="B28" s="342"/>
      <c r="C28" s="307"/>
      <c r="D28" s="107"/>
      <c r="E28" s="109"/>
      <c r="F28" s="107"/>
      <c r="G28" s="308"/>
      <c r="H28" s="308"/>
      <c r="I28" s="309"/>
      <c r="J28" s="582">
        <f>((SUM(J23:J27)-(ROUND(J23,0)+ROUND(J24,0)+ROUND(J25,0)+ROUND(J26,0)+ROUND(J27,0)))/10)+ROUND(J23,0)+ROUND(J24,0)+ROUND(J25,0)+ROUND(J26,0)+ROUND(J27,0)</f>
        <v>0</v>
      </c>
      <c r="K28" s="583"/>
      <c r="L28" s="317"/>
      <c r="M28" s="313"/>
      <c r="N28" s="584"/>
      <c r="O28" s="107"/>
      <c r="P28" s="109"/>
      <c r="Q28" s="107"/>
      <c r="R28" s="121"/>
      <c r="S28" s="121"/>
      <c r="T28" s="314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580"/>
      <c r="B29" s="107"/>
      <c r="C29" s="307"/>
      <c r="D29" s="107"/>
      <c r="E29" s="109"/>
      <c r="F29" s="107"/>
      <c r="G29" s="345"/>
      <c r="H29" s="345"/>
      <c r="I29" s="345"/>
      <c r="J29" s="321"/>
      <c r="K29" s="585"/>
      <c r="L29" s="317"/>
      <c r="M29" s="313"/>
      <c r="N29" s="584"/>
      <c r="O29" s="107"/>
      <c r="P29" s="109"/>
      <c r="Q29" s="107"/>
      <c r="R29" s="141"/>
      <c r="S29" s="141"/>
      <c r="T29" s="141"/>
      <c r="U29" s="321"/>
      <c r="V29" s="266"/>
      <c r="AD29" s="324"/>
    </row>
    <row r="30">
      <c r="A30" s="580"/>
      <c r="B30" s="107"/>
      <c r="C30" s="307"/>
      <c r="D30" s="107"/>
      <c r="E30" s="109"/>
      <c r="F30" s="107"/>
      <c r="G30" s="317"/>
      <c r="H30" s="317"/>
      <c r="I30" s="317"/>
      <c r="J30" s="109"/>
      <c r="K30" s="585"/>
      <c r="L30" s="317"/>
      <c r="M30" s="313"/>
      <c r="N30" s="584"/>
      <c r="O30" s="107"/>
      <c r="P30" s="109"/>
      <c r="Q30" s="107"/>
      <c r="R30" s="107"/>
      <c r="S30" s="107"/>
      <c r="T30" s="107"/>
      <c r="U30" s="109"/>
      <c r="V30" s="346"/>
      <c r="AD30" s="324"/>
    </row>
    <row r="31">
      <c r="A31" s="580"/>
      <c r="B31" s="107"/>
      <c r="C31" s="236" t="s">
        <v>146</v>
      </c>
      <c r="D31" s="107"/>
      <c r="E31" s="109"/>
      <c r="F31" s="107"/>
      <c r="G31" s="317"/>
      <c r="H31" s="317"/>
      <c r="I31" s="317"/>
      <c r="J31" s="323"/>
      <c r="K31" s="585"/>
      <c r="L31" s="317"/>
      <c r="M31" s="313"/>
      <c r="N31" s="555" t="s">
        <v>146</v>
      </c>
      <c r="O31" s="107"/>
      <c r="P31" s="109"/>
      <c r="Q31" s="107"/>
      <c r="R31" s="107"/>
      <c r="S31" s="107"/>
      <c r="T31" s="107"/>
      <c r="U31" s="323"/>
      <c r="V31" s="266"/>
      <c r="AD31" s="324"/>
    </row>
    <row r="32">
      <c r="A32" s="586" t="s">
        <v>128</v>
      </c>
      <c r="B32" s="244" t="s">
        <v>129</v>
      </c>
      <c r="C32" s="347"/>
      <c r="D32" s="246" t="s">
        <v>130</v>
      </c>
      <c r="E32" s="244" t="s">
        <v>131</v>
      </c>
      <c r="F32" s="244" t="s">
        <v>114</v>
      </c>
      <c r="G32" s="348" t="s">
        <v>147</v>
      </c>
      <c r="H32" s="348" t="s">
        <v>148</v>
      </c>
      <c r="I32" s="349"/>
      <c r="J32" s="330" t="s">
        <v>135</v>
      </c>
      <c r="K32" s="592"/>
      <c r="L32" s="327" t="s">
        <v>128</v>
      </c>
      <c r="M32" s="244" t="s">
        <v>129</v>
      </c>
      <c r="N32" s="593"/>
      <c r="O32" s="246" t="s">
        <v>130</v>
      </c>
      <c r="P32" s="244" t="s">
        <v>131</v>
      </c>
      <c r="Q32" s="244" t="s">
        <v>114</v>
      </c>
      <c r="R32" s="328" t="s">
        <v>147</v>
      </c>
      <c r="S32" s="328" t="s">
        <v>148</v>
      </c>
      <c r="T32" s="329"/>
      <c r="U32" s="351" t="s">
        <v>135</v>
      </c>
      <c r="V32" s="266"/>
      <c r="AD32" s="324"/>
    </row>
    <row r="33">
      <c r="A33" s="572"/>
      <c r="B33" s="255" t="str">
        <f>VLOOKUP(A33,tsnz!A:F,6,FALSE)</f>
        <v>#N/A</v>
      </c>
      <c r="C33" s="256">
        <v>1.0</v>
      </c>
      <c r="D33" s="563" t="str">
        <f>VLOOKUP(A33,tsnz!A:B,2,FALSE)</f>
        <v>#N/A</v>
      </c>
      <c r="E33" s="564" t="str">
        <f>VLOOKUP(A33,tsnz!A:G,7,FALSE)</f>
        <v>#N/A</v>
      </c>
      <c r="F33" s="259" t="b">
        <v>0</v>
      </c>
      <c r="G33" s="260"/>
      <c r="H33" s="353"/>
      <c r="I33" s="317"/>
      <c r="J33" s="261">
        <f t="shared" ref="J33:J35" si="5">sum(G33:I33)</f>
        <v>0</v>
      </c>
      <c r="K33" s="583"/>
      <c r="L33" s="338"/>
      <c r="M33" s="564" t="str">
        <f>VLOOKUP(L33,tsnz!A:F,6,FALSE)</f>
        <v>#N/A</v>
      </c>
      <c r="N33" s="569">
        <v>1.0</v>
      </c>
      <c r="O33" s="563" t="str">
        <f>VLOOKUP(L33,tsnz!A:B,2,FALSE)</f>
        <v>#N/A</v>
      </c>
      <c r="P33" s="564" t="str">
        <f>VLOOKUP(L33,tsnz!A:G,7,FALSE)</f>
        <v>#N/A</v>
      </c>
      <c r="Q33" s="259" t="b">
        <v>0</v>
      </c>
      <c r="R33" s="264"/>
      <c r="S33" s="355"/>
      <c r="T33" s="107"/>
      <c r="U33" s="356">
        <f t="shared" ref="U33:U35" si="6">sum(R33:T33)</f>
        <v>0</v>
      </c>
      <c r="V33" s="266"/>
      <c r="AD33" s="324"/>
    </row>
    <row r="34">
      <c r="A34" s="574"/>
      <c r="B34" s="255" t="str">
        <f>VLOOKUP(A34,tsnz!A:F,6,FALSE)</f>
        <v>#N/A</v>
      </c>
      <c r="C34" s="256">
        <v>2.0</v>
      </c>
      <c r="D34" s="563" t="str">
        <f>VLOOKUP(A34,tsnz!A:B,2,FALSE)</f>
        <v>#N/A</v>
      </c>
      <c r="E34" s="564" t="str">
        <f>VLOOKUP(A34,tsnz!A:G,7,FALSE)</f>
        <v>#N/A</v>
      </c>
      <c r="F34" s="259" t="b">
        <v>0</v>
      </c>
      <c r="G34" s="260"/>
      <c r="H34" s="353"/>
      <c r="I34" s="317"/>
      <c r="J34" s="261">
        <f t="shared" si="5"/>
        <v>0</v>
      </c>
      <c r="K34" s="589"/>
      <c r="L34" s="354"/>
      <c r="M34" s="564" t="str">
        <f>VLOOKUP(L34,tsnz!A:F,6,FALSE)</f>
        <v>#N/A</v>
      </c>
      <c r="N34" s="569">
        <v>2.0</v>
      </c>
      <c r="O34" s="563" t="str">
        <f>VLOOKUP(L34,tsnz!A:B,2,FALSE)</f>
        <v>#N/A</v>
      </c>
      <c r="P34" s="564" t="str">
        <f>VLOOKUP(L34,tsnz!A:G,7,FALSE)</f>
        <v>#N/A</v>
      </c>
      <c r="Q34" s="259" t="b">
        <v>0</v>
      </c>
      <c r="R34" s="273"/>
      <c r="S34" s="291"/>
      <c r="T34" s="107"/>
      <c r="U34" s="356">
        <f t="shared" si="6"/>
        <v>0</v>
      </c>
      <c r="V34" s="266"/>
      <c r="W34" s="252"/>
      <c r="AD34" s="202"/>
    </row>
    <row r="35">
      <c r="A35" s="594"/>
      <c r="B35" s="255" t="str">
        <f>VLOOKUP(A35,tsnz!A:F,6,FALSE)</f>
        <v>#N/A</v>
      </c>
      <c r="C35" s="300">
        <v>3.0</v>
      </c>
      <c r="D35" s="563" t="str">
        <f>VLOOKUP(A35,tsnz!A:B,2,FALSE)</f>
        <v>#N/A</v>
      </c>
      <c r="E35" s="564" t="str">
        <f>VLOOKUP(A35,tsnz!A:G,7,FALSE)</f>
        <v>#N/A</v>
      </c>
      <c r="F35" s="259" t="b">
        <v>0</v>
      </c>
      <c r="G35" s="260"/>
      <c r="H35" s="353"/>
      <c r="I35" s="317"/>
      <c r="J35" s="301">
        <f t="shared" si="5"/>
        <v>0</v>
      </c>
      <c r="K35" s="595"/>
      <c r="L35" s="302"/>
      <c r="M35" s="564" t="str">
        <f>VLOOKUP(L35,tsnz!A:F,6,FALSE)</f>
        <v>#N/A</v>
      </c>
      <c r="N35" s="590">
        <v>3.0</v>
      </c>
      <c r="O35" s="563" t="str">
        <f>VLOOKUP(L35,tsnz!A:B,2,FALSE)</f>
        <v>#N/A</v>
      </c>
      <c r="P35" s="564" t="str">
        <f>VLOOKUP(L35,tsnz!A:G,7,FALSE)</f>
        <v>#N/A</v>
      </c>
      <c r="Q35" s="259" t="b">
        <v>0</v>
      </c>
      <c r="R35" s="273"/>
      <c r="S35" s="291"/>
      <c r="T35" s="107"/>
      <c r="U35" s="358">
        <f t="shared" si="6"/>
        <v>0</v>
      </c>
      <c r="V35" s="266"/>
      <c r="AD35" s="202"/>
    </row>
    <row r="36">
      <c r="A36" s="596"/>
      <c r="B36" s="268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3"/>
      <c r="M36" s="313"/>
      <c r="N36" s="584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596"/>
      <c r="B37" s="268"/>
      <c r="C37" s="307"/>
      <c r="D37" s="107"/>
      <c r="E37" s="109"/>
      <c r="F37" s="107"/>
      <c r="G37" s="318"/>
      <c r="H37" s="318"/>
      <c r="I37" s="318"/>
      <c r="J37" s="144"/>
      <c r="K37" s="597"/>
      <c r="L37" s="268"/>
      <c r="M37" s="268"/>
      <c r="N37" s="584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596"/>
      <c r="B38" s="268"/>
      <c r="C38" s="307"/>
      <c r="D38" s="107"/>
      <c r="E38" s="109"/>
      <c r="F38" s="107"/>
      <c r="G38" s="109"/>
      <c r="H38" s="109"/>
      <c r="I38" s="109"/>
      <c r="J38" s="109"/>
      <c r="K38" s="597"/>
      <c r="L38" s="268"/>
      <c r="M38" s="268"/>
      <c r="N38" s="584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596"/>
      <c r="B39" s="268"/>
      <c r="C39" s="362"/>
      <c r="D39" s="363"/>
      <c r="E39" s="363"/>
      <c r="F39" s="363"/>
      <c r="G39" s="364" t="str">
        <f>C4</f>
        <v>Hutt Valley Hawks</v>
      </c>
      <c r="H39" s="209"/>
      <c r="I39" s="209"/>
      <c r="J39" s="365">
        <f>sum(J36+J28+J18)</f>
        <v>0</v>
      </c>
      <c r="K39" s="598"/>
      <c r="L39" s="268"/>
      <c r="M39" s="268"/>
      <c r="N39" s="599"/>
      <c r="O39" s="363"/>
      <c r="P39" s="363"/>
      <c r="Q39" s="366"/>
      <c r="R39" s="367" t="str">
        <f>N4</f>
        <v>Taranaki Hardcorians</v>
      </c>
      <c r="S39" s="209"/>
      <c r="T39" s="209"/>
      <c r="U39" s="368">
        <f>sum(U36+U28+U18)</f>
        <v>0</v>
      </c>
      <c r="V39" s="600"/>
      <c r="AD39" s="202"/>
    </row>
    <row r="40">
      <c r="A40" s="601"/>
      <c r="B40" s="371"/>
      <c r="C40" s="372"/>
      <c r="D40" s="241"/>
      <c r="F40" s="373"/>
      <c r="G40" s="363"/>
      <c r="H40" s="150"/>
      <c r="I40" s="150"/>
      <c r="J40" s="150"/>
      <c r="K40" s="319"/>
      <c r="L40" s="602"/>
      <c r="M40" s="371"/>
      <c r="N40" s="60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601"/>
      <c r="B41" s="371"/>
      <c r="C41" s="362"/>
      <c r="D41" s="363"/>
      <c r="E41" s="363"/>
      <c r="F41" s="363"/>
      <c r="G41" s="363"/>
      <c r="H41" s="109"/>
      <c r="I41" s="109"/>
      <c r="J41" s="109"/>
      <c r="K41" s="319"/>
      <c r="L41" s="602"/>
      <c r="M41" s="371"/>
      <c r="N41" s="599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601"/>
      <c r="B42" s="371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602"/>
      <c r="M42" s="371"/>
      <c r="N42" s="604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605" t="s">
        <v>128</v>
      </c>
      <c r="B43" s="244" t="s">
        <v>129</v>
      </c>
      <c r="C43" s="606"/>
      <c r="D43" s="407"/>
      <c r="E43" s="607" t="s">
        <v>131</v>
      </c>
      <c r="F43" s="607" t="s">
        <v>114</v>
      </c>
      <c r="G43" s="608" t="s">
        <v>132</v>
      </c>
      <c r="H43" s="608" t="s">
        <v>133</v>
      </c>
      <c r="I43" s="609" t="s">
        <v>134</v>
      </c>
      <c r="J43" s="610" t="s">
        <v>135</v>
      </c>
      <c r="K43" s="350"/>
      <c r="L43" s="241" t="s">
        <v>128</v>
      </c>
      <c r="M43" s="244" t="s">
        <v>129</v>
      </c>
      <c r="N43" s="611"/>
      <c r="P43" s="244" t="s">
        <v>131</v>
      </c>
      <c r="Q43" s="244" t="s">
        <v>114</v>
      </c>
      <c r="R43" s="612" t="s">
        <v>132</v>
      </c>
      <c r="S43" s="612" t="s">
        <v>133</v>
      </c>
      <c r="T43" s="613" t="s">
        <v>134</v>
      </c>
      <c r="U43" s="330" t="s">
        <v>135</v>
      </c>
      <c r="V43" s="369"/>
      <c r="AD43" s="202"/>
    </row>
    <row r="44">
      <c r="A44" s="614"/>
      <c r="B44" s="255" t="str">
        <f>VLOOKUP(A44,tsnz!A:F,6,FALSE)</f>
        <v>#N/A</v>
      </c>
      <c r="C44" s="300">
        <v>1.0</v>
      </c>
      <c r="D44" s="563" t="str">
        <f>VLOOKUP(A44,tsnz!A:B,2,FALSE)</f>
        <v>#N/A</v>
      </c>
      <c r="E44" s="564" t="str">
        <f>VLOOKUP(A44,tsnz!A:G,7,FALSE)</f>
        <v>#N/A</v>
      </c>
      <c r="F44" s="259" t="b">
        <v>0</v>
      </c>
      <c r="G44" s="615"/>
      <c r="H44" s="615"/>
      <c r="I44" s="615"/>
      <c r="J44" s="616">
        <f t="shared" ref="J44:J52" si="7">SUM(G44:I44)</f>
        <v>0</v>
      </c>
      <c r="K44" s="319"/>
      <c r="L44" s="376"/>
      <c r="M44" s="564" t="str">
        <f>VLOOKUP(L44,tsnz!A:F,6,FALSE)</f>
        <v>#N/A</v>
      </c>
      <c r="N44" s="590">
        <v>1.0</v>
      </c>
      <c r="O44" s="563" t="str">
        <f>VLOOKUP(L44,tsnz!A:B,2,FALSE)</f>
        <v>#N/A</v>
      </c>
      <c r="P44" s="564" t="str">
        <f>VLOOKUP(L44,tsnz!A:G,7,FALSE)</f>
        <v>#N/A</v>
      </c>
      <c r="Q44" s="259" t="b">
        <v>0</v>
      </c>
      <c r="R44" s="615"/>
      <c r="S44" s="617"/>
      <c r="T44" s="617"/>
      <c r="U44" s="616">
        <f t="shared" ref="U44:U52" si="8">SUM(R44:T44)</f>
        <v>0</v>
      </c>
      <c r="V44" s="369"/>
      <c r="AD44" s="202"/>
    </row>
    <row r="45">
      <c r="A45" s="618"/>
      <c r="B45" s="255" t="str">
        <f>VLOOKUP(A45,tsnz!A:F,6,FALSE)</f>
        <v>#N/A</v>
      </c>
      <c r="C45" s="300">
        <v>2.0</v>
      </c>
      <c r="D45" s="563" t="str">
        <f>VLOOKUP(A45,tsnz!A:B,2,FALSE)</f>
        <v>#N/A</v>
      </c>
      <c r="E45" s="564" t="str">
        <f>VLOOKUP(A45,tsnz!A:G,7,FALSE)</f>
        <v>#N/A</v>
      </c>
      <c r="F45" s="320" t="b">
        <v>0</v>
      </c>
      <c r="G45" s="615"/>
      <c r="H45" s="615"/>
      <c r="I45" s="615"/>
      <c r="J45" s="619">
        <f t="shared" si="7"/>
        <v>0</v>
      </c>
      <c r="K45" s="319"/>
      <c r="L45" s="363"/>
      <c r="M45" s="564" t="str">
        <f>VLOOKUP(L45,tsnz!A:F,6,FALSE)</f>
        <v>#N/A</v>
      </c>
      <c r="N45" s="590">
        <v>2.0</v>
      </c>
      <c r="O45" s="563" t="str">
        <f>VLOOKUP(L45,tsnz!A:B,2,FALSE)</f>
        <v>#N/A</v>
      </c>
      <c r="P45" s="564" t="str">
        <f>VLOOKUP(L45,tsnz!A:G,7,FALSE)</f>
        <v>#N/A</v>
      </c>
      <c r="Q45" s="320" t="b">
        <v>0</v>
      </c>
      <c r="R45" s="617"/>
      <c r="S45" s="617"/>
      <c r="T45" s="617"/>
      <c r="U45" s="619">
        <f t="shared" si="8"/>
        <v>0</v>
      </c>
      <c r="V45" s="369"/>
      <c r="AD45" s="202"/>
    </row>
    <row r="46">
      <c r="A46" s="614"/>
      <c r="B46" s="255" t="str">
        <f>VLOOKUP(A46,tsnz!A:F,6,FALSE)</f>
        <v>#N/A</v>
      </c>
      <c r="C46" s="300">
        <v>3.0</v>
      </c>
      <c r="D46" s="563" t="str">
        <f>VLOOKUP(A46,tsnz!A:B,2,FALSE)</f>
        <v>#N/A</v>
      </c>
      <c r="E46" s="564" t="str">
        <f>VLOOKUP(A46,tsnz!A:G,7,FALSE)</f>
        <v>#N/A</v>
      </c>
      <c r="F46" s="320" t="b">
        <v>0</v>
      </c>
      <c r="G46" s="615"/>
      <c r="H46" s="615"/>
      <c r="I46" s="615"/>
      <c r="J46" s="619">
        <f t="shared" si="7"/>
        <v>0</v>
      </c>
      <c r="K46" s="319"/>
      <c r="L46" s="363"/>
      <c r="M46" s="564" t="str">
        <f>VLOOKUP(L46,tsnz!A:F,6,FALSE)</f>
        <v>#N/A</v>
      </c>
      <c r="N46" s="590">
        <v>3.0</v>
      </c>
      <c r="O46" s="563" t="str">
        <f>VLOOKUP(L46,tsnz!A:B,2,FALSE)</f>
        <v>#N/A</v>
      </c>
      <c r="P46" s="564" t="str">
        <f>VLOOKUP(L46,tsnz!A:G,7,FALSE)</f>
        <v>#N/A</v>
      </c>
      <c r="Q46" s="320" t="b">
        <v>0</v>
      </c>
      <c r="R46" s="617"/>
      <c r="S46" s="617"/>
      <c r="T46" s="617"/>
      <c r="U46" s="619">
        <f t="shared" si="8"/>
        <v>0</v>
      </c>
      <c r="V46" s="369"/>
      <c r="AD46" s="202"/>
    </row>
    <row r="47">
      <c r="A47" s="620"/>
      <c r="B47" s="255" t="str">
        <f>VLOOKUP(A47,tsnz!A:F,6,FALSE)</f>
        <v>#N/A</v>
      </c>
      <c r="C47" s="300">
        <v>4.0</v>
      </c>
      <c r="D47" s="563" t="str">
        <f>VLOOKUP(A47,tsnz!A:B,2,FALSE)</f>
        <v>#N/A</v>
      </c>
      <c r="E47" s="564" t="str">
        <f>VLOOKUP(A47,tsnz!A:G,7,FALSE)</f>
        <v>#N/A</v>
      </c>
      <c r="F47" s="259" t="b">
        <v>0</v>
      </c>
      <c r="G47" s="615"/>
      <c r="H47" s="615"/>
      <c r="I47" s="615"/>
      <c r="J47" s="616">
        <f t="shared" si="7"/>
        <v>0</v>
      </c>
      <c r="K47" s="319"/>
      <c r="L47" s="363"/>
      <c r="M47" s="564" t="str">
        <f>VLOOKUP(L47,tsnz!A:F,6,FALSE)</f>
        <v>#N/A</v>
      </c>
      <c r="N47" s="590">
        <v>4.0</v>
      </c>
      <c r="O47" s="563" t="str">
        <f>VLOOKUP(L47,tsnz!A:B,2,FALSE)</f>
        <v>#N/A</v>
      </c>
      <c r="P47" s="564" t="str">
        <f>VLOOKUP(L47,tsnz!A:G,7,FALSE)</f>
        <v>#N/A</v>
      </c>
      <c r="Q47" s="259" t="b">
        <v>0</v>
      </c>
      <c r="R47" s="617"/>
      <c r="S47" s="617"/>
      <c r="T47" s="617"/>
      <c r="U47" s="616">
        <f t="shared" si="8"/>
        <v>0</v>
      </c>
      <c r="V47" s="369"/>
      <c r="AD47" s="202"/>
    </row>
    <row r="48">
      <c r="A48" s="614"/>
      <c r="B48" s="255" t="str">
        <f>VLOOKUP(A48,tsnz!A:F,6,FALSE)</f>
        <v>#N/A</v>
      </c>
      <c r="C48" s="300">
        <v>5.0</v>
      </c>
      <c r="D48" s="563" t="str">
        <f>VLOOKUP(A48,tsnz!A:B,2,FALSE)</f>
        <v>#N/A</v>
      </c>
      <c r="E48" s="564" t="str">
        <f>VLOOKUP(A48,tsnz!A:G,7,FALSE)</f>
        <v>#N/A</v>
      </c>
      <c r="F48" s="320" t="b">
        <v>0</v>
      </c>
      <c r="G48" s="615"/>
      <c r="H48" s="615"/>
      <c r="I48" s="615"/>
      <c r="J48" s="619">
        <f t="shared" si="7"/>
        <v>0</v>
      </c>
      <c r="K48" s="319"/>
      <c r="L48" s="363"/>
      <c r="M48" s="564" t="str">
        <f>VLOOKUP(L48,tsnz!A:F,6,FALSE)</f>
        <v>#N/A</v>
      </c>
      <c r="N48" s="590">
        <v>5.0</v>
      </c>
      <c r="O48" s="563" t="str">
        <f>VLOOKUP(L48,tsnz!A:B,2,FALSE)</f>
        <v>#N/A</v>
      </c>
      <c r="P48" s="564" t="str">
        <f>VLOOKUP(L48,tsnz!A:G,7,FALSE)</f>
        <v>#N/A</v>
      </c>
      <c r="Q48" s="320" t="b">
        <v>0</v>
      </c>
      <c r="R48" s="617"/>
      <c r="S48" s="617"/>
      <c r="T48" s="617"/>
      <c r="U48" s="619">
        <f t="shared" si="8"/>
        <v>0</v>
      </c>
      <c r="V48" s="369"/>
      <c r="AD48" s="202"/>
    </row>
    <row r="49">
      <c r="A49" s="618"/>
      <c r="B49" s="255" t="str">
        <f>VLOOKUP(A49,tsnz!A:F,6,FALSE)</f>
        <v>#N/A</v>
      </c>
      <c r="C49" s="300">
        <v>6.0</v>
      </c>
      <c r="D49" s="563" t="str">
        <f>VLOOKUP(A49,tsnz!A:B,2,FALSE)</f>
        <v>#N/A</v>
      </c>
      <c r="E49" s="564" t="str">
        <f>VLOOKUP(A49,tsnz!A:G,7,FALSE)</f>
        <v>#N/A</v>
      </c>
      <c r="F49" s="320" t="b">
        <v>0</v>
      </c>
      <c r="G49" s="615"/>
      <c r="H49" s="615"/>
      <c r="I49" s="615"/>
      <c r="J49" s="619">
        <f t="shared" si="7"/>
        <v>0</v>
      </c>
      <c r="K49" s="319"/>
      <c r="L49" s="363"/>
      <c r="M49" s="564" t="str">
        <f>VLOOKUP(L49,tsnz!A:F,6,FALSE)</f>
        <v>#N/A</v>
      </c>
      <c r="N49" s="590">
        <v>6.0</v>
      </c>
      <c r="O49" s="563" t="str">
        <f>VLOOKUP(L49,tsnz!A:B,2,FALSE)</f>
        <v>#N/A</v>
      </c>
      <c r="P49" s="564" t="str">
        <f>VLOOKUP(L49,tsnz!A:G,7,FALSE)</f>
        <v>#N/A</v>
      </c>
      <c r="Q49" s="320" t="b">
        <v>0</v>
      </c>
      <c r="R49" s="617"/>
      <c r="S49" s="617"/>
      <c r="T49" s="617"/>
      <c r="U49" s="619">
        <f t="shared" si="8"/>
        <v>0</v>
      </c>
      <c r="V49" s="369"/>
      <c r="AD49" s="202"/>
    </row>
    <row r="50">
      <c r="A50" s="621"/>
      <c r="B50" s="255" t="str">
        <f>VLOOKUP(A50,tsnz!A:F,6,FALSE)</f>
        <v>#N/A</v>
      </c>
      <c r="C50" s="300">
        <v>7.0</v>
      </c>
      <c r="D50" s="563" t="str">
        <f>VLOOKUP(A50,tsnz!A:B,2,FALSE)</f>
        <v>#N/A</v>
      </c>
      <c r="E50" s="564" t="str">
        <f>VLOOKUP(A50,tsnz!A:G,7,FALSE)</f>
        <v>#N/A</v>
      </c>
      <c r="F50" s="259" t="b">
        <v>0</v>
      </c>
      <c r="G50" s="615"/>
      <c r="H50" s="615"/>
      <c r="I50" s="615"/>
      <c r="J50" s="616">
        <f t="shared" si="7"/>
        <v>0</v>
      </c>
      <c r="K50" s="319"/>
      <c r="L50" s="363"/>
      <c r="M50" s="564" t="str">
        <f>VLOOKUP(L50,tsnz!A:F,6,FALSE)</f>
        <v>#N/A</v>
      </c>
      <c r="N50" s="590">
        <v>7.0</v>
      </c>
      <c r="O50" s="563" t="str">
        <f>VLOOKUP(L50,tsnz!A:B,2,FALSE)</f>
        <v>#N/A</v>
      </c>
      <c r="P50" s="564" t="str">
        <f>VLOOKUP(L50,tsnz!A:G,7,FALSE)</f>
        <v>#N/A</v>
      </c>
      <c r="Q50" s="259" t="b">
        <v>0</v>
      </c>
      <c r="R50" s="617"/>
      <c r="S50" s="617"/>
      <c r="T50" s="617"/>
      <c r="U50" s="616">
        <f t="shared" si="8"/>
        <v>0</v>
      </c>
      <c r="V50" s="369"/>
      <c r="AD50" s="202"/>
    </row>
    <row r="51">
      <c r="A51" s="614"/>
      <c r="B51" s="255" t="str">
        <f>VLOOKUP(A51,tsnz!A:F,6,FALSE)</f>
        <v>#N/A</v>
      </c>
      <c r="C51" s="300">
        <v>8.0</v>
      </c>
      <c r="D51" s="563" t="str">
        <f>VLOOKUP(A51,tsnz!A:B,2,FALSE)</f>
        <v>#N/A</v>
      </c>
      <c r="E51" s="564" t="str">
        <f>VLOOKUP(A51,tsnz!A:G,7,FALSE)</f>
        <v>#N/A</v>
      </c>
      <c r="F51" s="320" t="b">
        <v>0</v>
      </c>
      <c r="G51" s="615"/>
      <c r="H51" s="615"/>
      <c r="I51" s="615"/>
      <c r="J51" s="619">
        <f t="shared" si="7"/>
        <v>0</v>
      </c>
      <c r="K51" s="319"/>
      <c r="L51" s="363"/>
      <c r="M51" s="564" t="str">
        <f>VLOOKUP(L51,tsnz!A:F,6,FALSE)</f>
        <v>#N/A</v>
      </c>
      <c r="N51" s="590">
        <v>8.0</v>
      </c>
      <c r="O51" s="563" t="str">
        <f>VLOOKUP(L51,tsnz!A:B,2,FALSE)</f>
        <v>#N/A</v>
      </c>
      <c r="P51" s="564" t="str">
        <f>VLOOKUP(L51,tsnz!A:G,7,FALSE)</f>
        <v>#N/A</v>
      </c>
      <c r="Q51" s="320" t="b">
        <v>0</v>
      </c>
      <c r="R51" s="617"/>
      <c r="S51" s="617"/>
      <c r="T51" s="617"/>
      <c r="U51" s="619">
        <f t="shared" si="8"/>
        <v>0</v>
      </c>
      <c r="V51" s="369"/>
      <c r="AD51" s="202"/>
    </row>
    <row r="52">
      <c r="A52" s="622"/>
      <c r="B52" s="623" t="str">
        <f>VLOOKUP(A52,tsnz!A:F,6,FALSE)</f>
        <v>#N/A</v>
      </c>
      <c r="C52" s="391">
        <v>9.0</v>
      </c>
      <c r="D52" s="624" t="str">
        <f>VLOOKUP(A52,tsnz!A:B,2,FALSE)</f>
        <v>#N/A</v>
      </c>
      <c r="E52" s="625" t="str">
        <f>VLOOKUP(A52,tsnz!A:G,7,FALSE)</f>
        <v>#N/A</v>
      </c>
      <c r="F52" s="394" t="b">
        <v>0</v>
      </c>
      <c r="G52" s="626"/>
      <c r="H52" s="626"/>
      <c r="I52" s="626"/>
      <c r="J52" s="627">
        <f t="shared" si="7"/>
        <v>0</v>
      </c>
      <c r="K52" s="397"/>
      <c r="L52" s="628"/>
      <c r="M52" s="625" t="str">
        <f>VLOOKUP(L52,tsnz!A:F,6,FALSE)</f>
        <v>#N/A</v>
      </c>
      <c r="N52" s="629">
        <v>9.0</v>
      </c>
      <c r="O52" s="624" t="str">
        <f>VLOOKUP(L52,tsnz!A:B,2,FALSE)</f>
        <v>#N/A</v>
      </c>
      <c r="P52" s="625" t="str">
        <f>VLOOKUP(L52,tsnz!A:G,7,FALSE)</f>
        <v>#N/A</v>
      </c>
      <c r="Q52" s="394" t="b">
        <v>0</v>
      </c>
      <c r="R52" s="630"/>
      <c r="S52" s="630"/>
      <c r="T52" s="630"/>
      <c r="U52" s="627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2">
    <mergeCell ref="W4:Y4"/>
    <mergeCell ref="AA4:AD4"/>
    <mergeCell ref="I6:J6"/>
    <mergeCell ref="T6:U6"/>
    <mergeCell ref="G39:I39"/>
    <mergeCell ref="R39:T39"/>
    <mergeCell ref="D40:E40"/>
    <mergeCell ref="C43:D43"/>
    <mergeCell ref="N43:O43"/>
    <mergeCell ref="C1:AD1"/>
    <mergeCell ref="C2:AD2"/>
    <mergeCell ref="C3:I3"/>
    <mergeCell ref="L3:U3"/>
    <mergeCell ref="C4:J4"/>
    <mergeCell ref="N4:U4"/>
    <mergeCell ref="I5:J5"/>
    <mergeCell ref="W3:AD3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J23:J27 U23:U27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1" priority="3" operator="beginsWith" text="200">
      <formula>LEFT((J33),LEN("200"))=("200")</formula>
    </cfRule>
  </conditionalFormatting>
  <conditionalFormatting sqref="B8:B52">
    <cfRule type="cellIs" dxfId="2" priority="4" operator="equal">
      <formula>2025</formula>
    </cfRule>
  </conditionalFormatting>
  <conditionalFormatting sqref="G8:I35 R8:T35">
    <cfRule type="cellIs" dxfId="3" priority="5" operator="greaterThanOrEqual">
      <formula>100</formula>
    </cfRule>
  </conditionalFormatting>
  <conditionalFormatting sqref="M8:M52">
    <cfRule type="cellIs" dxfId="2" priority="6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B6D7A8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6.0"/>
    <col customWidth="1" min="7" max="7" width="10.88"/>
    <col customWidth="1" min="8" max="8" width="11.88"/>
    <col customWidth="1" min="9" max="9" width="12.13"/>
    <col customWidth="1" min="10" max="10" width="10.88"/>
    <col customWidth="1" min="11" max="11" width="1.38"/>
    <col customWidth="1" min="12" max="12" width="8.38"/>
    <col customWidth="1" min="13" max="13" width="7.25"/>
    <col customWidth="1" min="14" max="14" width="4.75"/>
    <col customWidth="1" min="15" max="15" width="23.25"/>
    <col customWidth="1" min="16" max="16" width="6.25"/>
    <col customWidth="1" min="17" max="17" width="6.75"/>
    <col customWidth="1" min="18" max="18" width="10.38"/>
    <col customWidth="1" min="19" max="20" width="11.25"/>
    <col customWidth="1" min="21" max="21" width="11.63"/>
    <col customWidth="1" min="22" max="22" width="1.63"/>
    <col customWidth="1" min="23" max="23" width="5.25"/>
    <col customWidth="1" min="24" max="24" width="13.25"/>
    <col customWidth="1" min="25" max="25" width="19.88"/>
    <col customWidth="1" min="26" max="26" width="12.13"/>
    <col customWidth="1" min="27" max="27" width="13.13"/>
    <col customWidth="1" min="28" max="28" width="7.75"/>
    <col customWidth="1" min="29" max="29" width="13.75"/>
    <col customWidth="1" min="30" max="30" width="5.75"/>
  </cols>
  <sheetData>
    <row r="1">
      <c r="A1" s="510"/>
      <c r="B1" s="511"/>
      <c r="C1" s="512" t="s">
        <v>107</v>
      </c>
      <c r="D1" s="513"/>
      <c r="E1" s="513"/>
      <c r="F1" s="513"/>
      <c r="G1" s="513"/>
      <c r="H1" s="513"/>
      <c r="I1" s="513"/>
      <c r="J1" s="513"/>
      <c r="K1" s="513"/>
      <c r="L1" s="513"/>
      <c r="M1" s="513"/>
      <c r="N1" s="513"/>
      <c r="O1" s="513"/>
      <c r="P1" s="513"/>
      <c r="Q1" s="513"/>
      <c r="R1" s="513"/>
      <c r="S1" s="513"/>
      <c r="T1" s="513"/>
      <c r="U1" s="513"/>
      <c r="V1" s="513"/>
      <c r="W1" s="513"/>
      <c r="X1" s="513"/>
      <c r="Y1" s="513"/>
      <c r="Z1" s="513"/>
      <c r="AA1" s="513"/>
      <c r="AB1" s="513"/>
      <c r="AC1" s="513"/>
      <c r="AD1" s="514"/>
    </row>
    <row r="2">
      <c r="A2" s="632" t="s">
        <v>125</v>
      </c>
      <c r="B2" s="200"/>
      <c r="C2" s="516" t="s">
        <v>126</v>
      </c>
      <c r="D2" s="517"/>
      <c r="E2" s="517"/>
      <c r="F2" s="517"/>
      <c r="G2" s="517"/>
      <c r="H2" s="517"/>
      <c r="I2" s="517"/>
      <c r="J2" s="517"/>
      <c r="K2" s="517"/>
      <c r="L2" s="517"/>
      <c r="M2" s="517"/>
      <c r="N2" s="517"/>
      <c r="O2" s="517"/>
      <c r="P2" s="517"/>
      <c r="Q2" s="517"/>
      <c r="R2" s="517"/>
      <c r="S2" s="517"/>
      <c r="T2" s="517"/>
      <c r="U2" s="517"/>
      <c r="V2" s="517"/>
      <c r="W2" s="517"/>
      <c r="X2" s="517"/>
      <c r="Y2" s="517"/>
      <c r="Z2" s="517"/>
      <c r="AA2" s="517"/>
      <c r="AB2" s="517"/>
      <c r="AC2" s="517"/>
      <c r="AD2" s="518"/>
    </row>
    <row r="3">
      <c r="A3" s="519"/>
      <c r="B3" s="200"/>
      <c r="C3" s="520" t="s">
        <v>155</v>
      </c>
      <c r="D3" s="521"/>
      <c r="E3" s="521"/>
      <c r="F3" s="521"/>
      <c r="G3" s="521"/>
      <c r="H3" s="521"/>
      <c r="I3" s="522"/>
      <c r="J3" s="523"/>
      <c r="K3" s="524"/>
      <c r="L3" s="525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526"/>
      <c r="W3" s="527" t="s">
        <v>162</v>
      </c>
      <c r="X3" s="521"/>
      <c r="Y3" s="521"/>
      <c r="Z3" s="521"/>
      <c r="AA3" s="521"/>
      <c r="AB3" s="521"/>
      <c r="AC3" s="521"/>
      <c r="AD3" s="528"/>
    </row>
    <row r="4">
      <c r="A4" s="529"/>
      <c r="C4" s="530" t="s">
        <v>26</v>
      </c>
      <c r="D4" s="205"/>
      <c r="E4" s="205"/>
      <c r="F4" s="205"/>
      <c r="G4" s="205"/>
      <c r="H4" s="205"/>
      <c r="I4" s="205"/>
      <c r="J4" s="531"/>
      <c r="K4" s="225"/>
      <c r="L4" s="532"/>
      <c r="M4" s="533"/>
      <c r="N4" s="534" t="s">
        <v>30</v>
      </c>
      <c r="O4" s="205"/>
      <c r="P4" s="205"/>
      <c r="Q4" s="205"/>
      <c r="R4" s="205"/>
      <c r="S4" s="205"/>
      <c r="T4" s="205"/>
      <c r="U4" s="531"/>
      <c r="V4" s="214"/>
      <c r="W4" s="424" t="str">
        <f>C4</f>
        <v>Hutt Valley Hawks</v>
      </c>
      <c r="X4" s="425"/>
      <c r="Y4" s="426"/>
      <c r="Z4" s="216"/>
      <c r="AA4" s="536" t="str">
        <f>N4</f>
        <v>Southland Centurions</v>
      </c>
      <c r="AB4" s="205"/>
      <c r="AC4" s="205"/>
      <c r="AD4" s="531"/>
    </row>
    <row r="5">
      <c r="A5" s="537"/>
      <c r="B5" s="220"/>
      <c r="C5" s="221"/>
      <c r="D5" s="538"/>
      <c r="E5" s="539"/>
      <c r="F5" s="540"/>
      <c r="G5" s="539"/>
      <c r="H5" s="541"/>
      <c r="I5" s="224"/>
      <c r="K5" s="225"/>
      <c r="L5" s="532"/>
      <c r="M5" s="226"/>
      <c r="N5" s="542"/>
      <c r="O5" s="543"/>
      <c r="P5" s="544"/>
      <c r="Q5" s="543"/>
      <c r="R5" s="545"/>
      <c r="S5" s="546"/>
      <c r="T5" s="547"/>
      <c r="U5" s="547"/>
      <c r="V5" s="214"/>
      <c r="W5" s="230"/>
      <c r="X5" s="231"/>
      <c r="Y5" s="107"/>
      <c r="AB5" s="232"/>
      <c r="AC5" s="232"/>
      <c r="AD5" s="233"/>
    </row>
    <row r="6">
      <c r="A6" s="548"/>
      <c r="B6" s="235"/>
      <c r="C6" s="236" t="s">
        <v>127</v>
      </c>
      <c r="D6" s="549"/>
      <c r="E6" s="550"/>
      <c r="F6" s="551"/>
      <c r="G6" s="550"/>
      <c r="H6" s="552"/>
      <c r="I6" s="553"/>
      <c r="K6" s="238"/>
      <c r="L6" s="554"/>
      <c r="M6" s="239"/>
      <c r="N6" s="555" t="s">
        <v>127</v>
      </c>
      <c r="O6" s="549"/>
      <c r="P6" s="550"/>
      <c r="Q6" s="551"/>
      <c r="R6" s="550"/>
      <c r="S6" s="550"/>
      <c r="T6" s="553"/>
      <c r="V6" s="240"/>
      <c r="W6" s="241"/>
      <c r="X6" s="149"/>
      <c r="Y6" s="107"/>
      <c r="Z6" s="107"/>
      <c r="AA6" s="107"/>
      <c r="AB6" s="109"/>
      <c r="AC6" s="109"/>
      <c r="AD6" s="242"/>
    </row>
    <row r="7">
      <c r="A7" s="556" t="s">
        <v>128</v>
      </c>
      <c r="B7" s="244" t="s">
        <v>129</v>
      </c>
      <c r="C7" s="245"/>
      <c r="D7" s="246" t="s">
        <v>130</v>
      </c>
      <c r="E7" s="244" t="s">
        <v>131</v>
      </c>
      <c r="F7" s="244" t="s">
        <v>114</v>
      </c>
      <c r="G7" s="328" t="s">
        <v>132</v>
      </c>
      <c r="H7" s="328" t="s">
        <v>133</v>
      </c>
      <c r="I7" s="329" t="s">
        <v>134</v>
      </c>
      <c r="J7" s="330" t="s">
        <v>135</v>
      </c>
      <c r="K7" s="557"/>
      <c r="L7" s="558" t="s">
        <v>128</v>
      </c>
      <c r="M7" s="244" t="s">
        <v>129</v>
      </c>
      <c r="N7" s="559"/>
      <c r="O7" s="246" t="s">
        <v>130</v>
      </c>
      <c r="P7" s="244" t="s">
        <v>131</v>
      </c>
      <c r="Q7" s="244" t="s">
        <v>114</v>
      </c>
      <c r="R7" s="328" t="s">
        <v>132</v>
      </c>
      <c r="S7" s="328" t="s">
        <v>133</v>
      </c>
      <c r="T7" s="329" t="s">
        <v>134</v>
      </c>
      <c r="U7" s="560" t="s">
        <v>135</v>
      </c>
      <c r="V7" s="561"/>
      <c r="W7" s="252"/>
      <c r="AD7" s="253"/>
    </row>
    <row r="8">
      <c r="A8" s="588" t="str">
        <f>'R1M5'!A8</f>
        <v/>
      </c>
      <c r="B8" s="255" t="str">
        <f>VLOOKUP(A8,tsnz!A:F,6,FALSE)</f>
        <v>#N/A</v>
      </c>
      <c r="C8" s="256">
        <v>1.0</v>
      </c>
      <c r="D8" s="563" t="str">
        <f>VLOOKUP(A8,tsnz!A:B,2,FALSE)</f>
        <v>#N/A</v>
      </c>
      <c r="E8" s="564" t="str">
        <f>VLOOKUP(A8,tsnz!A:G,7,FALSE)</f>
        <v>#N/A</v>
      </c>
      <c r="F8" s="565" t="b">
        <v>0</v>
      </c>
      <c r="G8" s="432" t="str">
        <f>'R1M5'!G8</f>
        <v/>
      </c>
      <c r="H8" s="432" t="str">
        <f>'R1M5'!H8</f>
        <v/>
      </c>
      <c r="I8" s="432" t="str">
        <f>'R1M5'!I8</f>
        <v/>
      </c>
      <c r="J8" s="566">
        <f t="shared" ref="J8:J17" si="1">sum(G8:I8)</f>
        <v>0</v>
      </c>
      <c r="K8" s="567"/>
      <c r="L8" s="568"/>
      <c r="M8" s="564" t="str">
        <f>VLOOKUP(L8,tsnz!A:F,6,FALSE)</f>
        <v>#N/A</v>
      </c>
      <c r="N8" s="569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260"/>
      <c r="S8" s="260"/>
      <c r="T8" s="260"/>
      <c r="U8" s="265">
        <f t="shared" ref="U8:U17" si="2">sum(R8:T8)</f>
        <v>0</v>
      </c>
      <c r="V8" s="266"/>
      <c r="W8" s="252"/>
      <c r="X8" s="267">
        <f>IF(J18&gt;U18,5,0)</f>
        <v>0</v>
      </c>
      <c r="Y8" s="268" t="s">
        <v>136</v>
      </c>
      <c r="AC8" s="269">
        <f>IF(U18&gt;J18,5,0)</f>
        <v>0</v>
      </c>
      <c r="AD8" s="270"/>
    </row>
    <row r="9">
      <c r="A9" s="588" t="str">
        <f>'R1M5'!A9</f>
        <v/>
      </c>
      <c r="B9" s="255" t="str">
        <f>VLOOKUP(A9,tsnz!A:F,6,FALSE)</f>
        <v>#N/A</v>
      </c>
      <c r="C9" s="256">
        <v>2.0</v>
      </c>
      <c r="D9" s="563" t="str">
        <f>VLOOKUP(A9,tsnz!A:B,2,FALSE)</f>
        <v>#N/A</v>
      </c>
      <c r="E9" s="564" t="str">
        <f>VLOOKUP(A9,tsnz!A:G,7,FALSE)</f>
        <v>#N/A</v>
      </c>
      <c r="F9" s="565" t="b">
        <v>0</v>
      </c>
      <c r="G9" s="432" t="str">
        <f>'R1M5'!G9</f>
        <v/>
      </c>
      <c r="H9" s="432" t="str">
        <f>'R1M5'!H9</f>
        <v/>
      </c>
      <c r="I9" s="432" t="str">
        <f>'R1M5'!I9</f>
        <v/>
      </c>
      <c r="J9" s="571">
        <f t="shared" si="1"/>
        <v>0</v>
      </c>
      <c r="K9" s="567"/>
      <c r="L9" s="284"/>
      <c r="M9" s="564" t="str">
        <f>VLOOKUP(L9,tsnz!A:F,6,FALSE)</f>
        <v>#N/A</v>
      </c>
      <c r="N9" s="569">
        <v>2.0</v>
      </c>
      <c r="O9" s="563" t="str">
        <f>VLOOKUP(L9,tsnz!A:B,2,FALSE)</f>
        <v>#N/A</v>
      </c>
      <c r="P9" s="564" t="str">
        <f>VLOOKUP(L9,tsnz!A:G,7,FALSE)</f>
        <v>#N/A</v>
      </c>
      <c r="Q9" s="565" t="b">
        <v>0</v>
      </c>
      <c r="R9" s="260"/>
      <c r="S9" s="260"/>
      <c r="T9" s="260"/>
      <c r="U9" s="265">
        <f t="shared" si="2"/>
        <v>0</v>
      </c>
      <c r="V9" s="266"/>
      <c r="W9" s="252"/>
      <c r="X9" s="267">
        <f>IF(J28&gt;U28,4,0)</f>
        <v>0</v>
      </c>
      <c r="Y9" s="268" t="s">
        <v>137</v>
      </c>
      <c r="AC9" s="274">
        <f>IF(U28&gt;J28,4,0)</f>
        <v>0</v>
      </c>
      <c r="AD9" s="270"/>
    </row>
    <row r="10">
      <c r="A10" s="588" t="str">
        <f>'R1M5'!A10</f>
        <v/>
      </c>
      <c r="B10" s="255" t="str">
        <f>VLOOKUP(A10,tsnz!A:F,6,FALSE)</f>
        <v>#N/A</v>
      </c>
      <c r="C10" s="256">
        <v>3.0</v>
      </c>
      <c r="D10" s="563" t="str">
        <f>VLOOKUP(A10,tsnz!A:B,2,FALSE)</f>
        <v>#N/A</v>
      </c>
      <c r="E10" s="564" t="str">
        <f>VLOOKUP(A10,tsnz!A:G,7,FALSE)</f>
        <v>#N/A</v>
      </c>
      <c r="F10" s="565" t="b">
        <v>0</v>
      </c>
      <c r="G10" s="432" t="str">
        <f>'R1M5'!G10</f>
        <v/>
      </c>
      <c r="H10" s="432" t="str">
        <f>'R1M5'!H10</f>
        <v/>
      </c>
      <c r="I10" s="432" t="str">
        <f>'R1M5'!I10</f>
        <v/>
      </c>
      <c r="J10" s="571">
        <f t="shared" si="1"/>
        <v>0</v>
      </c>
      <c r="K10" s="567"/>
      <c r="L10" s="573"/>
      <c r="M10" s="564" t="str">
        <f>VLOOKUP(L10,tsnz!A:F,6,FALSE)</f>
        <v>#N/A</v>
      </c>
      <c r="N10" s="569">
        <v>3.0</v>
      </c>
      <c r="O10" s="563" t="str">
        <f>VLOOKUP(L10,tsnz!A:B,2,FALSE)</f>
        <v>#N/A</v>
      </c>
      <c r="P10" s="564" t="str">
        <f>VLOOKUP(L10,tsnz!A:G,7,FALSE)</f>
        <v>#N/A</v>
      </c>
      <c r="Q10" s="565" t="b">
        <v>0</v>
      </c>
      <c r="R10" s="260"/>
      <c r="S10" s="260"/>
      <c r="T10" s="260"/>
      <c r="U10" s="265">
        <f t="shared" si="2"/>
        <v>0</v>
      </c>
      <c r="V10" s="266"/>
      <c r="W10" s="252"/>
      <c r="X10" s="267">
        <f>IF(J36&gt;U36,3,0)</f>
        <v>0</v>
      </c>
      <c r="Y10" s="268" t="s">
        <v>138</v>
      </c>
      <c r="AC10" s="274">
        <f>IF(U36&gt;J36,3,0)</f>
        <v>0</v>
      </c>
      <c r="AD10" s="270"/>
    </row>
    <row r="11">
      <c r="A11" s="588" t="str">
        <f>'R1M5'!A11</f>
        <v/>
      </c>
      <c r="B11" s="255" t="str">
        <f>VLOOKUP(A11,tsnz!A:F,6,FALSE)</f>
        <v>#N/A</v>
      </c>
      <c r="C11" s="256">
        <v>4.0</v>
      </c>
      <c r="D11" s="563" t="str">
        <f>VLOOKUP(A11,tsnz!A:B,2,FALSE)</f>
        <v>#N/A</v>
      </c>
      <c r="E11" s="564" t="str">
        <f>VLOOKUP(A11,tsnz!A:G,7,FALSE)</f>
        <v>#N/A</v>
      </c>
      <c r="F11" s="565" t="b">
        <v>0</v>
      </c>
      <c r="G11" s="432" t="str">
        <f>'R1M5'!G11</f>
        <v/>
      </c>
      <c r="H11" s="432" t="str">
        <f>'R1M5'!H11</f>
        <v/>
      </c>
      <c r="I11" s="432" t="str">
        <f>'R1M5'!I11</f>
        <v/>
      </c>
      <c r="J11" s="571">
        <f t="shared" si="1"/>
        <v>0</v>
      </c>
      <c r="K11" s="567"/>
      <c r="L11" s="276"/>
      <c r="M11" s="564" t="str">
        <f>VLOOKUP(L11,tsnz!A:F,6,FALSE)</f>
        <v>#N/A</v>
      </c>
      <c r="N11" s="569">
        <v>4.0</v>
      </c>
      <c r="O11" s="563" t="str">
        <f>VLOOKUP(L11,tsnz!A:B,2,FALSE)</f>
        <v>#N/A</v>
      </c>
      <c r="P11" s="564" t="str">
        <f>VLOOKUP(L11,tsnz!A:G,7,FALSE)</f>
        <v>#N/A</v>
      </c>
      <c r="Q11" s="565" t="b">
        <v>0</v>
      </c>
      <c r="R11" s="260"/>
      <c r="S11" s="260"/>
      <c r="T11" s="260"/>
      <c r="U11" s="265">
        <f t="shared" si="2"/>
        <v>0</v>
      </c>
      <c r="V11" s="266"/>
      <c r="W11" s="252"/>
      <c r="X11" s="280">
        <f>IF(J39&gt;U39,1,0)</f>
        <v>0</v>
      </c>
      <c r="Y11" s="281" t="s">
        <v>139</v>
      </c>
      <c r="AC11" s="282">
        <f>IF(U39&gt;J39,1,0)</f>
        <v>0</v>
      </c>
      <c r="AD11" s="270"/>
    </row>
    <row r="12">
      <c r="A12" s="588" t="str">
        <f>'R1M5'!A12</f>
        <v/>
      </c>
      <c r="B12" s="255" t="str">
        <f>VLOOKUP(A12,tsnz!A:F,6,FALSE)</f>
        <v>#N/A</v>
      </c>
      <c r="C12" s="256">
        <v>5.0</v>
      </c>
      <c r="D12" s="563" t="str">
        <f>VLOOKUP(A12,tsnz!A:B,2,FALSE)</f>
        <v>#N/A</v>
      </c>
      <c r="E12" s="564" t="str">
        <f>VLOOKUP(A12,tsnz!A:G,7,FALSE)</f>
        <v>#N/A</v>
      </c>
      <c r="F12" s="565" t="b">
        <v>0</v>
      </c>
      <c r="G12" s="432" t="str">
        <f>'R1M5'!G12</f>
        <v/>
      </c>
      <c r="H12" s="432" t="str">
        <f>'R1M5'!H12</f>
        <v/>
      </c>
      <c r="I12" s="432" t="str">
        <f>'R1M5'!I12</f>
        <v/>
      </c>
      <c r="J12" s="571">
        <f t="shared" si="1"/>
        <v>0</v>
      </c>
      <c r="K12" s="567"/>
      <c r="L12" s="278"/>
      <c r="M12" s="564" t="str">
        <f>VLOOKUP(L12,tsnz!A:F,6,FALSE)</f>
        <v>#N/A</v>
      </c>
      <c r="N12" s="569">
        <v>5.0</v>
      </c>
      <c r="O12" s="563" t="str">
        <f>VLOOKUP(L12,tsnz!A:B,2,FALSE)</f>
        <v>#N/A</v>
      </c>
      <c r="P12" s="564" t="str">
        <f>VLOOKUP(L12,tsnz!A:G,7,FALSE)</f>
        <v>#N/A</v>
      </c>
      <c r="Q12" s="565" t="b">
        <v>0</v>
      </c>
      <c r="R12" s="260"/>
      <c r="S12" s="260"/>
      <c r="T12" s="260"/>
      <c r="U12" s="265">
        <f t="shared" si="2"/>
        <v>0</v>
      </c>
      <c r="V12" s="266"/>
      <c r="W12" s="252"/>
      <c r="X12" s="285"/>
      <c r="Y12" s="286" t="s">
        <v>163</v>
      </c>
      <c r="AC12" s="149"/>
      <c r="AD12" s="270"/>
    </row>
    <row r="13">
      <c r="A13" s="588" t="str">
        <f>'R1M5'!A13</f>
        <v/>
      </c>
      <c r="B13" s="255" t="str">
        <f>VLOOKUP(A13,tsnz!A:F,6,FALSE)</f>
        <v>#N/A</v>
      </c>
      <c r="C13" s="256">
        <v>6.0</v>
      </c>
      <c r="D13" s="563" t="str">
        <f>VLOOKUP(A13,tsnz!A:B,2,FALSE)</f>
        <v>#N/A</v>
      </c>
      <c r="E13" s="564" t="str">
        <f>VLOOKUP(A13,tsnz!A:G,7,FALSE)</f>
        <v>#N/A</v>
      </c>
      <c r="F13" s="565" t="b">
        <v>0</v>
      </c>
      <c r="G13" s="432" t="str">
        <f>'R1M5'!G13</f>
        <v/>
      </c>
      <c r="H13" s="432" t="str">
        <f>'R1M5'!H13</f>
        <v/>
      </c>
      <c r="I13" s="432" t="str">
        <f>'R1M5'!I13</f>
        <v/>
      </c>
      <c r="J13" s="571">
        <f t="shared" si="1"/>
        <v>0</v>
      </c>
      <c r="K13" s="576"/>
      <c r="L13" s="577"/>
      <c r="M13" s="564" t="str">
        <f>VLOOKUP(L13,tsnz!A:F,6,FALSE)</f>
        <v>#N/A</v>
      </c>
      <c r="N13" s="569">
        <v>6.0</v>
      </c>
      <c r="O13" s="563" t="str">
        <f>VLOOKUP(L13,tsnz!A:B,2,FALSE)</f>
        <v>#N/A</v>
      </c>
      <c r="P13" s="564" t="str">
        <f>VLOOKUP(L13,tsnz!A:G,7,FALSE)</f>
        <v>#N/A</v>
      </c>
      <c r="Q13" s="565" t="b">
        <v>0</v>
      </c>
      <c r="R13" s="260"/>
      <c r="S13" s="260"/>
      <c r="T13" s="260"/>
      <c r="U13" s="265">
        <f t="shared" si="2"/>
        <v>0</v>
      </c>
      <c r="V13" s="266"/>
      <c r="W13" s="252"/>
      <c r="X13" s="289">
        <f>IF(H8+I8&gt;=200,1,0)+IF(H9+I9&gt;=200,1,0)+IF(H10+I10&gt;=200,1,0)+IF(H11+I11&gt;=200,1,0)+IF(H12+I12&gt;=200,1,0)+IF(H13+I13&gt;=200,1,0)+IF(H14+I14&gt;=200,1,0)+IF(H15+I15&gt;=200,1,0)+IF(H16+I16&gt;=200,1,0)+IF(H17+I17&gt;=200,1,0)+IF(H23+I23&gt;=200,1,0+IF(H24+I24&gt;=200,1,0))+IF(H25+I25&gt;=200,1,0)+IF(H26+I26&gt;=200,1,0)+IF(H27+I27&gt;=200,1,0)</f>
        <v>0</v>
      </c>
      <c r="Y13" s="268" t="s">
        <v>141</v>
      </c>
      <c r="AC13" s="290">
        <f>IF(S8+T8&gt;=200,1,0)+IF(S9+T9&gt;=200,1,0)+IF(S10+T10&gt;=200,1,0)+IF(S11+T11&gt;=200,1,0)+IF(S12+T12&gt;=200,1,0)+IF(S13+T13&gt;=200,1,0)+IF(S14+T14&gt;=200,1,0)+IF(S15+T15&gt;=200,1,0)+IF(S16+T16&gt;=200,1,0)+IF(S17+T17&gt;=200,1,0)+IF(S23+T23&gt;=200,1,0+IF(S24+T24&gt;=200,1,0))+IF(S25+T25&gt;=200,1,0)+IF(S26+T26&gt;=200,1,0)+IF(S27+T27&gt;=200,1,0)</f>
        <v>0</v>
      </c>
      <c r="AD13" s="270"/>
    </row>
    <row r="14">
      <c r="A14" s="588" t="str">
        <f>'R1M5'!A14</f>
        <v/>
      </c>
      <c r="B14" s="255" t="str">
        <f>VLOOKUP(A14,tsnz!A:F,6,FALSE)</f>
        <v>#N/A</v>
      </c>
      <c r="C14" s="256">
        <v>7.0</v>
      </c>
      <c r="D14" s="563" t="str">
        <f>VLOOKUP(A14,tsnz!A:B,2,FALSE)</f>
        <v>#N/A</v>
      </c>
      <c r="E14" s="564" t="str">
        <f>VLOOKUP(A14,tsnz!A:G,7,FALSE)</f>
        <v>#N/A</v>
      </c>
      <c r="F14" s="565" t="b">
        <v>0</v>
      </c>
      <c r="G14" s="432" t="str">
        <f>'R1M5'!G14</f>
        <v/>
      </c>
      <c r="H14" s="432" t="str">
        <f>'R1M5'!H14</f>
        <v/>
      </c>
      <c r="I14" s="432" t="str">
        <f>'R1M5'!I14</f>
        <v/>
      </c>
      <c r="J14" s="571">
        <f t="shared" si="1"/>
        <v>0</v>
      </c>
      <c r="K14" s="576"/>
      <c r="L14" s="436"/>
      <c r="M14" s="564" t="str">
        <f>VLOOKUP(L14,tsnz!A:F,6,FALSE)</f>
        <v>#N/A</v>
      </c>
      <c r="N14" s="569">
        <v>7.0</v>
      </c>
      <c r="O14" s="563" t="str">
        <f>VLOOKUP(L14,tsnz!A:B,2,FALSE)</f>
        <v>#N/A</v>
      </c>
      <c r="P14" s="564" t="str">
        <f>VLOOKUP(L14,tsnz!A:G,7,FALSE)</f>
        <v>#N/A</v>
      </c>
      <c r="Q14" s="565" t="b">
        <v>0</v>
      </c>
      <c r="R14" s="260"/>
      <c r="S14" s="260"/>
      <c r="T14" s="260"/>
      <c r="U14" s="265">
        <f t="shared" si="2"/>
        <v>0</v>
      </c>
      <c r="V14" s="266"/>
      <c r="W14" s="252"/>
      <c r="X14" s="289">
        <f>IF(G33&gt;=100,1,0)+IF(H33&gt;=100,1,0)+IF(G34&gt;=100,1,0)+IF(H34&gt;=100,1,0)+IF(G35&gt;=100,1,0)+IF(H35&gt;=100,1,0)</f>
        <v>0</v>
      </c>
      <c r="Y14" s="292" t="s">
        <v>142</v>
      </c>
      <c r="AC14" s="293">
        <f>IF(R33&gt;=100,1,0)+IF(S33&gt;=100,1,0)+IF(R34&gt;=100,1,0)+IF(S34&gt;=100,1,0)+IF(R35&gt;=100,1,0)+IF(S35&gt;=100,1,0)</f>
        <v>0</v>
      </c>
      <c r="AD14" s="270"/>
    </row>
    <row r="15">
      <c r="A15" s="588" t="str">
        <f>'R1M5'!A15</f>
        <v/>
      </c>
      <c r="B15" s="255" t="str">
        <f>VLOOKUP(A15,tsnz!A:F,6,FALSE)</f>
        <v>#N/A</v>
      </c>
      <c r="C15" s="256">
        <v>8.0</v>
      </c>
      <c r="D15" s="563" t="str">
        <f>VLOOKUP(A15,tsnz!A:B,2,FALSE)</f>
        <v>#N/A</v>
      </c>
      <c r="E15" s="564" t="str">
        <f>VLOOKUP(A15,tsnz!A:G,7,FALSE)</f>
        <v>#N/A</v>
      </c>
      <c r="F15" s="565" t="b">
        <v>0</v>
      </c>
      <c r="G15" s="432" t="str">
        <f>'R1M5'!G15</f>
        <v/>
      </c>
      <c r="H15" s="432" t="str">
        <f>'R1M5'!H15</f>
        <v/>
      </c>
      <c r="I15" s="432" t="str">
        <f>'R1M5'!I15</f>
        <v/>
      </c>
      <c r="J15" s="571">
        <f t="shared" si="1"/>
        <v>0</v>
      </c>
      <c r="K15" s="576"/>
      <c r="L15" s="276"/>
      <c r="M15" s="564" t="str">
        <f>VLOOKUP(L15,tsnz!A:F,6,FALSE)</f>
        <v>#N/A</v>
      </c>
      <c r="N15" s="569">
        <v>8.0</v>
      </c>
      <c r="O15" s="563" t="str">
        <f>VLOOKUP(L15,tsnz!A:B,2,FALSE)</f>
        <v>#N/A</v>
      </c>
      <c r="P15" s="564" t="str">
        <f>VLOOKUP(L15,tsnz!A:G,7,FALSE)</f>
        <v>#N/A</v>
      </c>
      <c r="Q15" s="565" t="b">
        <v>0</v>
      </c>
      <c r="R15" s="260"/>
      <c r="S15" s="260"/>
      <c r="T15" s="260"/>
      <c r="U15" s="265">
        <f t="shared" si="2"/>
        <v>0</v>
      </c>
      <c r="V15" s="266"/>
      <c r="W15" s="252"/>
      <c r="X15" s="295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13&gt;=100.1,1,0)+IF(H13&gt;=100.1,1,0)+IF(I13&gt;=100.1,1,0)+IF(G14&gt;=100.1,1,0)+IF(H14&gt;=100.1,1,0)+IF(I14&gt;=100.1,1,0)+IF(G15&gt;=100.1,1,0)+IF(H15&gt;=100.1,1,0)+IF(I15&gt;=100.1,1,0)+IF(G16&gt;=100.1,1,0)+IF(H16&gt;=100.1,1,0)+IF(I16&gt;=100.1,1,0)+IF(G17&gt;=100.1,1,0)+IF(H17&gt;=100.1,1,0)+IF(I17&gt;=100.1,1,0)+IF(G23&gt;=100.1,1,0)+IF(H23&gt;=100.1,1,0)+IF(I23&gt;=100.1,1,0)+IF(G24&gt;=100.1,1,0)+IF(H24&gt;=100.1,1,0+IF(I24&gt;=100.1,1,0)+IF(G25&gt;=100.1,1,0)+IF(H25&gt;=100.1,1,0)+IF(I25&gt;=100.1,1,0)+IF(G26&gt;=100.1,1,0)+IF(H26&gt;=100.1,1,0)+IF(I26&gt;=100.1,1,0)+IF(G27&gt;=100.1,1,0)+IF(H27&gt;=100.1,1,0)+IF(I27&gt;=100.1,1,0)+IF(G33&gt;=100.1,1,0)+IF(H33&gt;=100.1,1,0)+IF(G34&gt;=100.1,1,0)+IF(H34&gt;=100.1,1,0)+IF(G35&gt;=100.1,1,0)+IF(H35&gt;=100.1,1,0))</f>
        <v>0</v>
      </c>
      <c r="Y15" s="268" t="s">
        <v>143</v>
      </c>
      <c r="AC15" s="293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13&gt;=100.1,1,0)+IF(S13&gt;=100.1,1,0)+IF(T13&gt;=100.1,1,0)+IF(R14&gt;=100.1,1,0)+IF(S14&gt;=100.1,1,0)+IF(T14&gt;=100.1,1,0)+IF(R15&gt;=100.1,1,0)+IF(S15&gt;=100.1,1,0)+IF(T15&gt;=100.1,1,0)+IF(R16&gt;=100.1,1,0)+IF(S16&gt;=100.1,1,0)+IF(T16&gt;=100.1,1,0)+IF(R17&gt;=100.1,1,0)+IF(S17&gt;=100.1,1,0)+IF(T17&gt;=100,1,0)+IF(R23&gt;=100.1,1,0)+IF(S23&gt;=100.1,1,0)+IF(T23&gt;=100.1,1,0)+IF(R24&gt;=100.1,1,0)+IF(S24&gt;=100.1,1,0+IF(T24&gt;=100.1,1,0)+IF(R25&gt;=100.1,1,0)+IF(S25&gt;=100.1,1,0)+IF(T25&gt;=100.1,1,0)+IF(R26&gt;=100.1,1,0)+IF(S26&gt;=100.1,1,0)+IF(T26&gt;=100.1,1,0)+IF(R27&gt;=100.1,1,0)+IF(S27&gt;=100.1,1,0)+IF(T27&gt;=100.1,1,0)+IF(R33&gt;=100.1,1,0)+IF(S33&gt;=100.1,1,0)+IF(R34&gt;=100.1,1,0)+IF(S34&gt;=100.1,1,0)+IF(R35&gt;=100.1,1,0)+IF(S35&gt;=100.1,1,0))</f>
        <v>0</v>
      </c>
      <c r="AD15" s="270"/>
    </row>
    <row r="16">
      <c r="A16" s="588" t="str">
        <f>'R1M5'!A16</f>
        <v/>
      </c>
      <c r="B16" s="255" t="str">
        <f>VLOOKUP(A16,tsnz!A:F,6,FALSE)</f>
        <v>#N/A</v>
      </c>
      <c r="C16" s="256">
        <v>9.0</v>
      </c>
      <c r="D16" s="563" t="str">
        <f>VLOOKUP(A16,tsnz!A:B,2,FALSE)</f>
        <v>#N/A</v>
      </c>
      <c r="E16" s="564" t="str">
        <f>VLOOKUP(A16,tsnz!A:G,7,FALSE)</f>
        <v>#N/A</v>
      </c>
      <c r="F16" s="565" t="b">
        <v>0</v>
      </c>
      <c r="G16" s="432" t="str">
        <f>'R1M5'!G16</f>
        <v/>
      </c>
      <c r="H16" s="432" t="str">
        <f>'R1M5'!H16</f>
        <v/>
      </c>
      <c r="I16" s="432" t="str">
        <f>'R1M5'!I16</f>
        <v/>
      </c>
      <c r="J16" s="571">
        <f t="shared" si="1"/>
        <v>0</v>
      </c>
      <c r="K16" s="576"/>
      <c r="L16" s="278"/>
      <c r="M16" s="564" t="str">
        <f>VLOOKUP(L16,tsnz!A:F,6,FALSE)</f>
        <v>#N/A</v>
      </c>
      <c r="N16" s="569">
        <v>9.0</v>
      </c>
      <c r="O16" s="563" t="str">
        <f>VLOOKUP(L16,tsnz!A:B,2,FALSE)</f>
        <v>#N/A</v>
      </c>
      <c r="P16" s="564" t="str">
        <f>VLOOKUP(L16,tsnz!A:G,7,FALSE)</f>
        <v>#N/A</v>
      </c>
      <c r="Q16" s="565" t="b">
        <v>0</v>
      </c>
      <c r="R16" s="260"/>
      <c r="S16" s="260"/>
      <c r="T16" s="260"/>
      <c r="U16" s="265">
        <f t="shared" si="2"/>
        <v>0</v>
      </c>
      <c r="V16" s="266"/>
      <c r="W16" s="241"/>
      <c r="X16" s="296"/>
      <c r="Y16" s="109"/>
      <c r="AC16" s="297"/>
      <c r="AD16" s="298"/>
    </row>
    <row r="17">
      <c r="A17" s="588" t="str">
        <f>'R1M5'!A17</f>
        <v/>
      </c>
      <c r="B17" s="255" t="str">
        <f>VLOOKUP(A17,tsnz!A:F,6,FALSE)</f>
        <v>#N/A</v>
      </c>
      <c r="C17" s="256">
        <v>10.0</v>
      </c>
      <c r="D17" s="563" t="str">
        <f>VLOOKUP(A17,tsnz!A:B,2,FALSE)</f>
        <v>#N/A</v>
      </c>
      <c r="E17" s="564" t="str">
        <f>VLOOKUP(A17,tsnz!A:G,7,FALSE)</f>
        <v>#N/A</v>
      </c>
      <c r="F17" s="565" t="b">
        <v>0</v>
      </c>
      <c r="G17" s="432" t="str">
        <f>'R1M5'!G17</f>
        <v/>
      </c>
      <c r="H17" s="432" t="str">
        <f>'R1M5'!H17</f>
        <v/>
      </c>
      <c r="I17" s="432" t="str">
        <f>'R1M5'!I17</f>
        <v/>
      </c>
      <c r="J17" s="579">
        <f t="shared" si="1"/>
        <v>0</v>
      </c>
      <c r="K17" s="576"/>
      <c r="L17" s="302"/>
      <c r="M17" s="564" t="str">
        <f>VLOOKUP(L17,tsnz!A:F,6,FALSE)</f>
        <v>#N/A</v>
      </c>
      <c r="N17" s="569">
        <v>10.0</v>
      </c>
      <c r="O17" s="563" t="str">
        <f>VLOOKUP(L17,tsnz!A:B,2,FALSE)</f>
        <v>#N/A</v>
      </c>
      <c r="P17" s="564" t="str">
        <f>VLOOKUP(L17,tsnz!A:G,7,FALSE)</f>
        <v>#N/A</v>
      </c>
      <c r="Q17" s="565" t="b">
        <v>0</v>
      </c>
      <c r="R17" s="260"/>
      <c r="S17" s="260"/>
      <c r="T17" s="260"/>
      <c r="U17" s="303">
        <f t="shared" si="2"/>
        <v>0</v>
      </c>
      <c r="V17" s="266"/>
      <c r="W17" s="241"/>
      <c r="X17" s="304">
        <f>SUM(X8:X16)</f>
        <v>0</v>
      </c>
      <c r="Y17" s="241" t="s">
        <v>115</v>
      </c>
      <c r="AC17" s="305">
        <f>SUM(AC8:AC16)</f>
        <v>0</v>
      </c>
      <c r="AD17" s="242"/>
    </row>
    <row r="18">
      <c r="A18" s="580"/>
      <c r="B18" s="107"/>
      <c r="C18" s="307"/>
      <c r="D18" s="107"/>
      <c r="E18" s="109"/>
      <c r="F18" s="581"/>
      <c r="G18" s="121"/>
      <c r="H18" s="121"/>
      <c r="I18" s="314"/>
      <c r="J18" s="582">
        <f>((SUM(J8:J17)-(ROUND(J8,0)+ROUND(J9,0)+ROUND(J10,0)+ROUND(J11,0)+ROUND(J12,0)+ROUND(J13,0)+ROUND(J14,0)+ROUND(J15,0)+ROUND(J16,0)+ROUND(J17,0)))/10)+ROUND(J8,0)+ROUND(J9,0)+ROUND(J10,0)+ROUND(J11,0)+ROUND(J12,0)+ROUND(J13,0)+ROUND(J14,0)+ROUND(J15,0)+ROUND(J16,0)+ROUND(J17,0)</f>
        <v>0</v>
      </c>
      <c r="K18" s="583"/>
      <c r="L18" s="312"/>
      <c r="M18" s="313"/>
      <c r="N18" s="584"/>
      <c r="O18" s="107"/>
      <c r="P18" s="109"/>
      <c r="Q18" s="581"/>
      <c r="R18" s="308"/>
      <c r="S18" s="308"/>
      <c r="T18" s="309"/>
      <c r="U18" s="315">
        <f>((SUM(U8:U17)-(ROUND(U8,0)+ROUND(U9,0)+ROUND(U10,0)+ROUND(U11,0)+ROUND(U12,0)+ROUND(U13,0)+ROUND(U14,0)+ROUND(U15,0)+ROUND(U16,0)+ROUND(U17,0)))/10)+ROUND(U8,0)+ROUND(U9,0)+ROUND(U10,0)+ROUND(U11,0)+ROUND(U12,0)+ROUND(U13,0)+ROUND(U14,0)+ROUND(U15,0)+ROUND(U16,0)+ROUND(U17,0)</f>
        <v>0</v>
      </c>
      <c r="V18" s="316"/>
      <c r="W18" s="252"/>
      <c r="X18" s="156"/>
      <c r="Z18" s="241"/>
      <c r="AA18" s="241"/>
      <c r="AB18" s="259"/>
      <c r="AC18" s="259"/>
      <c r="AD18" s="253"/>
    </row>
    <row r="19">
      <c r="A19" s="580"/>
      <c r="B19" s="107"/>
      <c r="C19" s="307"/>
      <c r="D19" s="107"/>
      <c r="E19" s="109"/>
      <c r="F19" s="107"/>
      <c r="G19" s="107"/>
      <c r="H19" s="107"/>
      <c r="I19" s="107"/>
      <c r="J19" s="318"/>
      <c r="K19" s="585"/>
      <c r="L19" s="317"/>
      <c r="M19" s="313"/>
      <c r="N19" s="584"/>
      <c r="O19" s="107"/>
      <c r="P19" s="109"/>
      <c r="Q19" s="107"/>
      <c r="R19" s="317"/>
      <c r="S19" s="317"/>
      <c r="T19" s="317"/>
      <c r="U19" s="318"/>
      <c r="V19" s="266"/>
      <c r="W19" s="252"/>
      <c r="X19" s="156"/>
      <c r="Z19" s="241"/>
      <c r="AA19" s="241"/>
      <c r="AB19" s="320"/>
      <c r="AC19" s="320"/>
      <c r="AD19" s="270"/>
    </row>
    <row r="20">
      <c r="A20" s="580"/>
      <c r="B20" s="107"/>
      <c r="C20" s="307"/>
      <c r="D20" s="107"/>
      <c r="E20" s="109"/>
      <c r="F20" s="107"/>
      <c r="G20" s="107"/>
      <c r="H20" s="107"/>
      <c r="I20" s="107"/>
      <c r="J20" s="321"/>
      <c r="K20" s="585"/>
      <c r="L20" s="317"/>
      <c r="M20" s="313"/>
      <c r="N20" s="584"/>
      <c r="O20" s="107"/>
      <c r="P20" s="109"/>
      <c r="Q20" s="107"/>
      <c r="R20" s="317"/>
      <c r="S20" s="317"/>
      <c r="T20" s="317"/>
      <c r="U20" s="321"/>
      <c r="V20" s="266"/>
      <c r="W20" s="252"/>
      <c r="X20" s="156"/>
      <c r="Z20" s="241"/>
      <c r="AA20" s="241"/>
      <c r="AB20" s="320"/>
      <c r="AC20" s="320"/>
      <c r="AD20" s="270"/>
    </row>
    <row r="21">
      <c r="A21" s="580"/>
      <c r="B21" s="107"/>
      <c r="C21" s="236" t="s">
        <v>144</v>
      </c>
      <c r="D21" s="107"/>
      <c r="E21" s="322" t="s">
        <v>145</v>
      </c>
      <c r="F21" s="107"/>
      <c r="G21" s="107"/>
      <c r="H21" s="107"/>
      <c r="I21" s="107"/>
      <c r="J21" s="323"/>
      <c r="K21" s="585"/>
      <c r="L21" s="317"/>
      <c r="M21" s="313"/>
      <c r="N21" s="555" t="s">
        <v>144</v>
      </c>
      <c r="O21" s="107"/>
      <c r="P21" s="322" t="s">
        <v>145</v>
      </c>
      <c r="Q21" s="107"/>
      <c r="R21" s="317"/>
      <c r="S21" s="317"/>
      <c r="T21" s="317"/>
      <c r="U21" s="323"/>
      <c r="V21" s="266"/>
      <c r="AD21" s="324"/>
    </row>
    <row r="22">
      <c r="A22" s="586" t="s">
        <v>128</v>
      </c>
      <c r="B22" s="244" t="s">
        <v>129</v>
      </c>
      <c r="C22" s="245"/>
      <c r="D22" s="246" t="s">
        <v>130</v>
      </c>
      <c r="E22" s="244" t="s">
        <v>131</v>
      </c>
      <c r="F22" s="244" t="s">
        <v>114</v>
      </c>
      <c r="G22" s="633" t="s">
        <v>164</v>
      </c>
      <c r="H22" s="633" t="s">
        <v>165</v>
      </c>
      <c r="I22" s="634" t="s">
        <v>134</v>
      </c>
      <c r="J22" s="330" t="s">
        <v>135</v>
      </c>
      <c r="K22" s="587"/>
      <c r="L22" s="327" t="s">
        <v>128</v>
      </c>
      <c r="M22" s="244" t="s">
        <v>129</v>
      </c>
      <c r="N22" s="559"/>
      <c r="O22" s="246" t="s">
        <v>130</v>
      </c>
      <c r="P22" s="244" t="s">
        <v>131</v>
      </c>
      <c r="Q22" s="244" t="s">
        <v>114</v>
      </c>
      <c r="R22" s="326" t="s">
        <v>132</v>
      </c>
      <c r="S22" s="326" t="s">
        <v>133</v>
      </c>
      <c r="T22" s="326" t="s">
        <v>134</v>
      </c>
      <c r="U22" s="330" t="s">
        <v>135</v>
      </c>
      <c r="V22" s="561"/>
      <c r="AD22" s="324"/>
    </row>
    <row r="23">
      <c r="A23" s="588" t="str">
        <f>'R1M5'!A23</f>
        <v/>
      </c>
      <c r="B23" s="255" t="str">
        <f>VLOOKUP(A23,tsnz!A:F,6,FALSE)</f>
        <v>#N/A</v>
      </c>
      <c r="C23" s="256">
        <v>1.0</v>
      </c>
      <c r="D23" s="563" t="str">
        <f>VLOOKUP(A23,tsnz!A:B,2,FALSE)</f>
        <v>#N/A</v>
      </c>
      <c r="E23" s="564" t="str">
        <f>VLOOKUP(A23,tsnz!A:G,7,FALSE)</f>
        <v>#N/A</v>
      </c>
      <c r="F23" s="565" t="b">
        <v>0</v>
      </c>
      <c r="G23" s="432" t="str">
        <f>'R1M5'!G23</f>
        <v/>
      </c>
      <c r="H23" s="432" t="str">
        <f>'R1M5'!H23</f>
        <v/>
      </c>
      <c r="I23" s="432" t="str">
        <f>'R1M5'!I23</f>
        <v/>
      </c>
      <c r="J23" s="571">
        <f t="shared" ref="J23:J27" si="3">sum(G23:I23)</f>
        <v>0</v>
      </c>
      <c r="K23" s="589"/>
      <c r="L23" s="276"/>
      <c r="M23" s="564" t="str">
        <f>VLOOKUP(L23,tsnz!A:F,6,FALSE)</f>
        <v>#N/A</v>
      </c>
      <c r="N23" s="569">
        <v>1.0</v>
      </c>
      <c r="O23" s="563" t="str">
        <f>VLOOKUP(L23,tsnz!A:B,2,FALSE)</f>
        <v>#N/A</v>
      </c>
      <c r="P23" s="564" t="str">
        <f>VLOOKUP(L23,tsnz!A:G,7,FALSE)</f>
        <v>#N/A</v>
      </c>
      <c r="Q23" s="565" t="b">
        <v>0</v>
      </c>
      <c r="R23" s="260"/>
      <c r="S23" s="260"/>
      <c r="T23" s="260"/>
      <c r="U23" s="335">
        <f t="shared" ref="U23:U27" si="4">sum(R23:T23)</f>
        <v>0</v>
      </c>
      <c r="V23" s="266"/>
      <c r="AD23" s="324"/>
    </row>
    <row r="24">
      <c r="A24" s="588" t="str">
        <f>'R1M5'!A24</f>
        <v/>
      </c>
      <c r="B24" s="255" t="str">
        <f>VLOOKUP(A24,tsnz!A:F,6,FALSE)</f>
        <v>#N/A</v>
      </c>
      <c r="C24" s="256">
        <v>2.0</v>
      </c>
      <c r="D24" s="563" t="str">
        <f>VLOOKUP(A24,tsnz!A:B,2,FALSE)</f>
        <v>#N/A</v>
      </c>
      <c r="E24" s="564" t="str">
        <f>VLOOKUP(A24,tsnz!A:G,7,FALSE)</f>
        <v>#N/A</v>
      </c>
      <c r="F24" s="565" t="b">
        <v>0</v>
      </c>
      <c r="G24" s="432" t="str">
        <f>'R1M5'!G24</f>
        <v/>
      </c>
      <c r="H24" s="432" t="str">
        <f>'R1M5'!H24</f>
        <v/>
      </c>
      <c r="I24" s="432" t="str">
        <f>'R1M5'!I24</f>
        <v/>
      </c>
      <c r="J24" s="571">
        <f t="shared" si="3"/>
        <v>0</v>
      </c>
      <c r="K24" s="589"/>
      <c r="L24" s="354"/>
      <c r="M24" s="564" t="str">
        <f>VLOOKUP(L24,tsnz!A:F,6,FALSE)</f>
        <v>#N/A</v>
      </c>
      <c r="N24" s="569">
        <v>2.0</v>
      </c>
      <c r="O24" s="563" t="str">
        <f>VLOOKUP(L24,tsnz!A:B,2,FALSE)</f>
        <v>#N/A</v>
      </c>
      <c r="P24" s="564" t="str">
        <f>VLOOKUP(L24,tsnz!A:G,7,FALSE)</f>
        <v>#N/A</v>
      </c>
      <c r="Q24" s="565" t="b">
        <v>0</v>
      </c>
      <c r="R24" s="260"/>
      <c r="S24" s="260"/>
      <c r="T24" s="260"/>
      <c r="U24" s="335">
        <f t="shared" si="4"/>
        <v>0</v>
      </c>
      <c r="V24" s="266"/>
      <c r="AD24" s="324"/>
    </row>
    <row r="25">
      <c r="A25" s="588" t="str">
        <f>'R1M5'!A25</f>
        <v/>
      </c>
      <c r="B25" s="255" t="str">
        <f>VLOOKUP(A25,tsnz!A:F,6,FALSE)</f>
        <v>#N/A</v>
      </c>
      <c r="C25" s="300">
        <v>3.0</v>
      </c>
      <c r="D25" s="563" t="str">
        <f>VLOOKUP(A25,tsnz!A:B,2,FALSE)</f>
        <v>#N/A</v>
      </c>
      <c r="E25" s="564" t="str">
        <f>VLOOKUP(A25,tsnz!A:G,7,FALSE)</f>
        <v>#N/A</v>
      </c>
      <c r="F25" s="565" t="b">
        <v>0</v>
      </c>
      <c r="G25" s="432" t="str">
        <f>'R1M5'!G25</f>
        <v/>
      </c>
      <c r="H25" s="432" t="str">
        <f>'R1M5'!H25</f>
        <v/>
      </c>
      <c r="I25" s="432" t="str">
        <f>'R1M5'!I25</f>
        <v/>
      </c>
      <c r="J25" s="571">
        <f t="shared" si="3"/>
        <v>0</v>
      </c>
      <c r="K25" s="583"/>
      <c r="L25" s="278"/>
      <c r="M25" s="564" t="str">
        <f>VLOOKUP(L25,tsnz!A:F,6,FALSE)</f>
        <v>#N/A</v>
      </c>
      <c r="N25" s="590">
        <v>3.0</v>
      </c>
      <c r="O25" s="563" t="str">
        <f>VLOOKUP(L25,tsnz!A:B,2,FALSE)</f>
        <v>#N/A</v>
      </c>
      <c r="P25" s="564" t="str">
        <f>VLOOKUP(L25,tsnz!A:G,7,FALSE)</f>
        <v>#N/A</v>
      </c>
      <c r="Q25" s="565" t="b">
        <v>0</v>
      </c>
      <c r="R25" s="260"/>
      <c r="S25" s="260"/>
      <c r="T25" s="260"/>
      <c r="U25" s="335">
        <f t="shared" si="4"/>
        <v>0</v>
      </c>
      <c r="V25" s="266"/>
      <c r="AD25" s="324"/>
    </row>
    <row r="26">
      <c r="A26" s="588" t="str">
        <f>'R1M5'!A26</f>
        <v/>
      </c>
      <c r="B26" s="255" t="str">
        <f>VLOOKUP(A26,tsnz!A:F,6,FALSE)</f>
        <v>#N/A</v>
      </c>
      <c r="C26" s="256">
        <v>4.0</v>
      </c>
      <c r="D26" s="563" t="str">
        <f>VLOOKUP(A26,tsnz!A:B,2,FALSE)</f>
        <v>#N/A</v>
      </c>
      <c r="E26" s="564" t="str">
        <f>VLOOKUP(A26,tsnz!A:G,7,FALSE)</f>
        <v>#N/A</v>
      </c>
      <c r="F26" s="565" t="b">
        <v>0</v>
      </c>
      <c r="G26" s="432" t="str">
        <f>'R1M5'!G26</f>
        <v/>
      </c>
      <c r="H26" s="432" t="str">
        <f>'R1M5'!H26</f>
        <v/>
      </c>
      <c r="I26" s="432" t="str">
        <f>'R1M5'!I26</f>
        <v/>
      </c>
      <c r="J26" s="571">
        <f t="shared" si="3"/>
        <v>0</v>
      </c>
      <c r="K26" s="589"/>
      <c r="L26" s="276"/>
      <c r="M26" s="564" t="str">
        <f>VLOOKUP(L26,tsnz!A:F,6,FALSE)</f>
        <v>#N/A</v>
      </c>
      <c r="N26" s="569">
        <v>4.0</v>
      </c>
      <c r="O26" s="563" t="str">
        <f>VLOOKUP(L26,tsnz!A:B,2,FALSE)</f>
        <v>#N/A</v>
      </c>
      <c r="P26" s="564" t="str">
        <f>VLOOKUP(L26,tsnz!A:G,7,FALSE)</f>
        <v>#N/A</v>
      </c>
      <c r="Q26" s="565" t="b">
        <v>0</v>
      </c>
      <c r="R26" s="260"/>
      <c r="S26" s="260"/>
      <c r="T26" s="260"/>
      <c r="U26" s="335">
        <f t="shared" si="4"/>
        <v>0</v>
      </c>
      <c r="V26" s="266"/>
      <c r="AD26" s="324"/>
    </row>
    <row r="27">
      <c r="A27" s="588" t="str">
        <f>'R1M5'!A27</f>
        <v/>
      </c>
      <c r="B27" s="255" t="str">
        <f>VLOOKUP(A27,tsnz!A:F,6,FALSE)</f>
        <v>#N/A</v>
      </c>
      <c r="C27" s="256">
        <v>5.0</v>
      </c>
      <c r="D27" s="563" t="str">
        <f>VLOOKUP(A27,tsnz!A:B,2,FALSE)</f>
        <v>#N/A</v>
      </c>
      <c r="E27" s="564" t="str">
        <f>VLOOKUP(A27,tsnz!A:G,7,FALSE)</f>
        <v>#N/A</v>
      </c>
      <c r="F27" s="565" t="b">
        <v>0</v>
      </c>
      <c r="G27" s="432" t="str">
        <f>'R1M5'!G27</f>
        <v/>
      </c>
      <c r="H27" s="432" t="str">
        <f>'R1M5'!H27</f>
        <v/>
      </c>
      <c r="I27" s="432" t="str">
        <f>'R1M5'!I27</f>
        <v/>
      </c>
      <c r="J27" s="579">
        <f t="shared" si="3"/>
        <v>0</v>
      </c>
      <c r="K27" s="583"/>
      <c r="L27" s="388"/>
      <c r="M27" s="564" t="str">
        <f>VLOOKUP(L27,tsnz!A:F,6,FALSE)</f>
        <v>#N/A</v>
      </c>
      <c r="N27" s="569">
        <v>5.0</v>
      </c>
      <c r="O27" s="563" t="str">
        <f>VLOOKUP(L27,tsnz!A:B,2,FALSE)</f>
        <v>#N/A</v>
      </c>
      <c r="P27" s="564" t="str">
        <f>VLOOKUP(L27,tsnz!A:G,7,FALSE)</f>
        <v>#N/A</v>
      </c>
      <c r="Q27" s="565" t="b">
        <v>0</v>
      </c>
      <c r="R27" s="260"/>
      <c r="S27" s="260"/>
      <c r="T27" s="260"/>
      <c r="U27" s="341">
        <f t="shared" si="4"/>
        <v>0</v>
      </c>
      <c r="V27" s="266"/>
      <c r="AD27" s="324"/>
    </row>
    <row r="28">
      <c r="A28" s="580"/>
      <c r="B28" s="342"/>
      <c r="C28" s="307"/>
      <c r="D28" s="107"/>
      <c r="E28" s="109"/>
      <c r="F28" s="107"/>
      <c r="G28" s="121"/>
      <c r="H28" s="121"/>
      <c r="I28" s="314"/>
      <c r="J28" s="582">
        <f>((SUM(J23:J27)-(ROUND(J23,0)+ROUND(J24,0)+ROUND(J25,0)+ROUND(J26,0)+ROUND(J27,0)))/10)+ROUND(J23,0)+ROUND(J24,0)+ROUND(J25,0)+ROUND(J26,0)+ROUND(J27,0)</f>
        <v>0</v>
      </c>
      <c r="K28" s="583"/>
      <c r="L28" s="317"/>
      <c r="M28" s="313"/>
      <c r="N28" s="584"/>
      <c r="O28" s="107"/>
      <c r="P28" s="109"/>
      <c r="Q28" s="107"/>
      <c r="R28" s="308"/>
      <c r="S28" s="308"/>
      <c r="T28" s="309"/>
      <c r="U28" s="344">
        <f>((SUM(U23:U27)-(ROUND(U23,0)+ROUND(U24,0)+ROUND(U25,0)+ROUND(U26,0)+ROUND(U27,0)))/10)+ROUND(U23,0)+ROUND(U24,0)+ROUND(U25,0)+ROUND(U26,0)+ROUND(U27,0)</f>
        <v>0</v>
      </c>
      <c r="V28" s="316"/>
      <c r="AD28" s="324"/>
    </row>
    <row r="29">
      <c r="A29" s="580"/>
      <c r="B29" s="107"/>
      <c r="C29" s="307"/>
      <c r="D29" s="107"/>
      <c r="E29" s="109"/>
      <c r="F29" s="107"/>
      <c r="G29" s="141"/>
      <c r="H29" s="141"/>
      <c r="I29" s="141"/>
      <c r="J29" s="321"/>
      <c r="K29" s="585"/>
      <c r="L29" s="317"/>
      <c r="M29" s="313"/>
      <c r="N29" s="584"/>
      <c r="O29" s="107"/>
      <c r="P29" s="109"/>
      <c r="Q29" s="107"/>
      <c r="R29" s="345"/>
      <c r="S29" s="345"/>
      <c r="T29" s="345"/>
      <c r="U29" s="321"/>
      <c r="V29" s="266"/>
      <c r="AD29" s="324"/>
    </row>
    <row r="30">
      <c r="A30" s="580"/>
      <c r="B30" s="107"/>
      <c r="C30" s="307"/>
      <c r="D30" s="107"/>
      <c r="E30" s="109"/>
      <c r="F30" s="107"/>
      <c r="G30" s="107"/>
      <c r="H30" s="107"/>
      <c r="I30" s="107"/>
      <c r="J30" s="109"/>
      <c r="K30" s="585"/>
      <c r="L30" s="317"/>
      <c r="M30" s="313"/>
      <c r="N30" s="584"/>
      <c r="O30" s="107"/>
      <c r="P30" s="109"/>
      <c r="Q30" s="107"/>
      <c r="R30" s="317"/>
      <c r="S30" s="317"/>
      <c r="T30" s="317"/>
      <c r="U30" s="109"/>
      <c r="V30" s="346"/>
      <c r="AD30" s="324"/>
    </row>
    <row r="31">
      <c r="A31" s="580"/>
      <c r="B31" s="107"/>
      <c r="C31" s="236" t="s">
        <v>146</v>
      </c>
      <c r="D31" s="107"/>
      <c r="E31" s="109"/>
      <c r="F31" s="107"/>
      <c r="G31" s="107"/>
      <c r="H31" s="107"/>
      <c r="I31" s="107"/>
      <c r="J31" s="323"/>
      <c r="K31" s="585"/>
      <c r="L31" s="317"/>
      <c r="M31" s="313"/>
      <c r="N31" s="555" t="s">
        <v>146</v>
      </c>
      <c r="O31" s="107"/>
      <c r="P31" s="109"/>
      <c r="Q31" s="107"/>
      <c r="R31" s="317"/>
      <c r="S31" s="317"/>
      <c r="T31" s="317"/>
      <c r="U31" s="323"/>
      <c r="V31" s="266"/>
      <c r="AD31" s="324"/>
    </row>
    <row r="32">
      <c r="A32" s="586" t="s">
        <v>128</v>
      </c>
      <c r="B32" s="244" t="s">
        <v>129</v>
      </c>
      <c r="C32" s="347"/>
      <c r="D32" s="246" t="s">
        <v>130</v>
      </c>
      <c r="E32" s="244" t="s">
        <v>131</v>
      </c>
      <c r="F32" s="244" t="s">
        <v>114</v>
      </c>
      <c r="G32" s="633" t="s">
        <v>147</v>
      </c>
      <c r="H32" s="633" t="s">
        <v>166</v>
      </c>
      <c r="I32" s="329"/>
      <c r="J32" s="330" t="s">
        <v>135</v>
      </c>
      <c r="K32" s="592"/>
      <c r="L32" s="327" t="s">
        <v>128</v>
      </c>
      <c r="M32" s="244" t="s">
        <v>129</v>
      </c>
      <c r="N32" s="593"/>
      <c r="O32" s="246" t="s">
        <v>130</v>
      </c>
      <c r="P32" s="244" t="s">
        <v>131</v>
      </c>
      <c r="Q32" s="244" t="s">
        <v>114</v>
      </c>
      <c r="R32" s="348" t="s">
        <v>147</v>
      </c>
      <c r="S32" s="348" t="s">
        <v>148</v>
      </c>
      <c r="T32" s="349"/>
      <c r="U32" s="351" t="s">
        <v>135</v>
      </c>
      <c r="V32" s="266"/>
      <c r="AD32" s="324"/>
    </row>
    <row r="33">
      <c r="A33" s="588" t="str">
        <f>'R1M5'!A33</f>
        <v/>
      </c>
      <c r="B33" s="255" t="str">
        <f>VLOOKUP(A33,tsnz!A:F,6,FALSE)</f>
        <v>#N/A</v>
      </c>
      <c r="C33" s="256">
        <v>1.0</v>
      </c>
      <c r="D33" s="563" t="str">
        <f>VLOOKUP(A33,tsnz!A:B,2,FALSE)</f>
        <v>#N/A</v>
      </c>
      <c r="E33" s="564" t="str">
        <f>VLOOKUP(A33,tsnz!A:G,7,FALSE)</f>
        <v>#N/A</v>
      </c>
      <c r="F33" s="259" t="b">
        <v>0</v>
      </c>
      <c r="G33" s="432" t="str">
        <f>'R1M5'!G33</f>
        <v/>
      </c>
      <c r="H33" s="432" t="str">
        <f>'R1M5'!H33</f>
        <v/>
      </c>
      <c r="I33" s="107"/>
      <c r="J33" s="261">
        <f t="shared" ref="J33:J35" si="5">sum(G33:I33)</f>
        <v>0</v>
      </c>
      <c r="K33" s="583"/>
      <c r="L33" s="338"/>
      <c r="M33" s="564" t="str">
        <f>VLOOKUP(L33,tsnz!A:F,6,FALSE)</f>
        <v>#N/A</v>
      </c>
      <c r="N33" s="569">
        <v>1.0</v>
      </c>
      <c r="O33" s="563" t="str">
        <f>VLOOKUP(L33,tsnz!A:B,2,FALSE)</f>
        <v>#N/A</v>
      </c>
      <c r="P33" s="564" t="str">
        <f>VLOOKUP(L33,tsnz!A:G,7,FALSE)</f>
        <v>#N/A</v>
      </c>
      <c r="Q33" s="259" t="b">
        <v>0</v>
      </c>
      <c r="R33" s="260"/>
      <c r="S33" s="353"/>
      <c r="T33" s="317"/>
      <c r="U33" s="356">
        <f t="shared" ref="U33:U35" si="6">sum(R33:T33)</f>
        <v>0</v>
      </c>
      <c r="V33" s="266"/>
      <c r="AD33" s="324"/>
    </row>
    <row r="34">
      <c r="A34" s="588" t="str">
        <f>'R1M5'!A34</f>
        <v/>
      </c>
      <c r="B34" s="255" t="str">
        <f>VLOOKUP(A34,tsnz!A:F,6,FALSE)</f>
        <v>#N/A</v>
      </c>
      <c r="C34" s="256">
        <v>2.0</v>
      </c>
      <c r="D34" s="563" t="str">
        <f>VLOOKUP(A34,tsnz!A:B,2,FALSE)</f>
        <v>#N/A</v>
      </c>
      <c r="E34" s="564" t="str">
        <f>VLOOKUP(A34,tsnz!A:G,7,FALSE)</f>
        <v>#N/A</v>
      </c>
      <c r="F34" s="259" t="b">
        <v>0</v>
      </c>
      <c r="G34" s="432" t="str">
        <f>'R1M5'!G34</f>
        <v/>
      </c>
      <c r="H34" s="432" t="str">
        <f>'R1M5'!H34</f>
        <v/>
      </c>
      <c r="I34" s="107"/>
      <c r="J34" s="261">
        <f t="shared" si="5"/>
        <v>0</v>
      </c>
      <c r="K34" s="589"/>
      <c r="L34" s="354"/>
      <c r="M34" s="564" t="str">
        <f>VLOOKUP(L34,tsnz!A:F,6,FALSE)</f>
        <v>#N/A</v>
      </c>
      <c r="N34" s="569">
        <v>2.0</v>
      </c>
      <c r="O34" s="563" t="str">
        <f>VLOOKUP(L34,tsnz!A:B,2,FALSE)</f>
        <v>#N/A</v>
      </c>
      <c r="P34" s="564" t="str">
        <f>VLOOKUP(L34,tsnz!A:G,7,FALSE)</f>
        <v>#N/A</v>
      </c>
      <c r="Q34" s="259" t="b">
        <v>0</v>
      </c>
      <c r="R34" s="260"/>
      <c r="S34" s="353"/>
      <c r="T34" s="317"/>
      <c r="U34" s="356">
        <f t="shared" si="6"/>
        <v>0</v>
      </c>
      <c r="V34" s="266"/>
      <c r="W34" s="252"/>
      <c r="AD34" s="202"/>
    </row>
    <row r="35">
      <c r="A35" s="588" t="str">
        <f>'R1M5'!A35</f>
        <v/>
      </c>
      <c r="B35" s="255" t="str">
        <f>VLOOKUP(A35,tsnz!A:F,6,FALSE)</f>
        <v>#N/A</v>
      </c>
      <c r="C35" s="300">
        <v>3.0</v>
      </c>
      <c r="D35" s="563" t="str">
        <f>VLOOKUP(A35,tsnz!A:B,2,FALSE)</f>
        <v>#N/A</v>
      </c>
      <c r="E35" s="564" t="str">
        <f>VLOOKUP(A35,tsnz!A:G,7,FALSE)</f>
        <v>#N/A</v>
      </c>
      <c r="F35" s="259" t="b">
        <v>0</v>
      </c>
      <c r="G35" s="432" t="str">
        <f>'R1M5'!G35</f>
        <v/>
      </c>
      <c r="H35" s="432" t="str">
        <f>'R1M5'!H35</f>
        <v/>
      </c>
      <c r="I35" s="107"/>
      <c r="J35" s="301">
        <f t="shared" si="5"/>
        <v>0</v>
      </c>
      <c r="K35" s="595"/>
      <c r="L35" s="302"/>
      <c r="M35" s="564" t="str">
        <f>VLOOKUP(L35,tsnz!A:F,6,FALSE)</f>
        <v>#N/A</v>
      </c>
      <c r="N35" s="590">
        <v>3.0</v>
      </c>
      <c r="O35" s="563" t="str">
        <f>VLOOKUP(L35,tsnz!A:B,2,FALSE)</f>
        <v>#N/A</v>
      </c>
      <c r="P35" s="564" t="str">
        <f>VLOOKUP(L35,tsnz!A:G,7,FALSE)</f>
        <v>#N/A</v>
      </c>
      <c r="Q35" s="259" t="b">
        <v>0</v>
      </c>
      <c r="R35" s="260"/>
      <c r="S35" s="353"/>
      <c r="T35" s="317"/>
      <c r="U35" s="358">
        <f t="shared" si="6"/>
        <v>0</v>
      </c>
      <c r="V35" s="266"/>
      <c r="AD35" s="202"/>
    </row>
    <row r="36">
      <c r="A36" s="596"/>
      <c r="B36" s="268"/>
      <c r="C36" s="307"/>
      <c r="D36" s="107"/>
      <c r="E36" s="109"/>
      <c r="F36" s="107"/>
      <c r="G36" s="318"/>
      <c r="H36" s="144"/>
      <c r="I36" s="144"/>
      <c r="J36" s="359">
        <f>((SUM(J33:J35)-(ROUND(J33,0)+ROUND(J34,0)+ROUND(J35,0)))/10)+ROUND(J33,0)+ROUND(J34,0)+ROUND(J35,0)</f>
        <v>0</v>
      </c>
      <c r="K36" s="319"/>
      <c r="L36" s="313"/>
      <c r="M36" s="313"/>
      <c r="N36" s="584"/>
      <c r="O36" s="107"/>
      <c r="P36" s="109"/>
      <c r="Q36" s="107"/>
      <c r="R36" s="360"/>
      <c r="S36" s="121"/>
      <c r="T36" s="314"/>
      <c r="U36" s="361">
        <f>((SUM(U33:U35)-(ROUND(U33,0)+ROUND(U34,0)+ROUND(U35,0)))/10)+ROUND(U33,0)+ROUND(U34,0)+ROUND(U35,0)</f>
        <v>0</v>
      </c>
      <c r="V36" s="316"/>
      <c r="AD36" s="202"/>
    </row>
    <row r="37">
      <c r="A37" s="596"/>
      <c r="B37" s="268"/>
      <c r="C37" s="307"/>
      <c r="D37" s="107"/>
      <c r="E37" s="109"/>
      <c r="F37" s="107"/>
      <c r="G37" s="318"/>
      <c r="H37" s="318"/>
      <c r="I37" s="318"/>
      <c r="J37" s="144"/>
      <c r="K37" s="597"/>
      <c r="L37" s="268"/>
      <c r="M37" s="268"/>
      <c r="N37" s="584"/>
      <c r="O37" s="107"/>
      <c r="P37" s="109"/>
      <c r="Q37" s="107"/>
      <c r="R37" s="318"/>
      <c r="S37" s="318"/>
      <c r="T37" s="318"/>
      <c r="U37" s="144"/>
      <c r="V37" s="316"/>
      <c r="AD37" s="202"/>
    </row>
    <row r="38">
      <c r="A38" s="596"/>
      <c r="B38" s="268"/>
      <c r="C38" s="307"/>
      <c r="D38" s="107"/>
      <c r="E38" s="109"/>
      <c r="F38" s="107"/>
      <c r="G38" s="109"/>
      <c r="H38" s="109"/>
      <c r="I38" s="109"/>
      <c r="J38" s="109"/>
      <c r="K38" s="597"/>
      <c r="L38" s="268"/>
      <c r="M38" s="268"/>
      <c r="N38" s="584"/>
      <c r="O38" s="107"/>
      <c r="P38" s="109"/>
      <c r="Q38" s="107"/>
      <c r="R38" s="109"/>
      <c r="S38" s="109"/>
      <c r="T38" s="109"/>
      <c r="U38" s="109"/>
      <c r="V38" s="346"/>
      <c r="AD38" s="202"/>
    </row>
    <row r="39">
      <c r="A39" s="596"/>
      <c r="B39" s="268"/>
      <c r="C39" s="362"/>
      <c r="D39" s="363"/>
      <c r="E39" s="363"/>
      <c r="F39" s="363"/>
      <c r="G39" s="364" t="str">
        <f>C4</f>
        <v>Hutt Valley Hawks</v>
      </c>
      <c r="H39" s="209"/>
      <c r="I39" s="209"/>
      <c r="J39" s="365">
        <f>sum(J36+J28+J18)</f>
        <v>0</v>
      </c>
      <c r="K39" s="598"/>
      <c r="L39" s="268"/>
      <c r="M39" s="268"/>
      <c r="N39" s="599"/>
      <c r="O39" s="363"/>
      <c r="P39" s="363"/>
      <c r="Q39" s="366"/>
      <c r="R39" s="367" t="str">
        <f>N4</f>
        <v>Southland Centurions</v>
      </c>
      <c r="S39" s="209"/>
      <c r="T39" s="209"/>
      <c r="U39" s="368">
        <f>sum(U36+U28+U18)</f>
        <v>0</v>
      </c>
      <c r="V39" s="600"/>
      <c r="AD39" s="202"/>
    </row>
    <row r="40">
      <c r="A40" s="601"/>
      <c r="B40" s="371"/>
      <c r="C40" s="372"/>
      <c r="D40" s="241"/>
      <c r="F40" s="373"/>
      <c r="G40" s="363"/>
      <c r="H40" s="150"/>
      <c r="I40" s="150"/>
      <c r="J40" s="150"/>
      <c r="K40" s="319"/>
      <c r="L40" s="602"/>
      <c r="M40" s="371"/>
      <c r="N40" s="603"/>
      <c r="O40" s="363"/>
      <c r="P40" s="363"/>
      <c r="Q40" s="366"/>
      <c r="R40" s="109"/>
      <c r="S40" s="107"/>
      <c r="T40" s="107"/>
      <c r="U40" s="318"/>
      <c r="V40" s="369"/>
      <c r="AD40" s="202"/>
    </row>
    <row r="41">
      <c r="A41" s="601"/>
      <c r="B41" s="371"/>
      <c r="C41" s="362"/>
      <c r="D41" s="363"/>
      <c r="E41" s="363"/>
      <c r="F41" s="363"/>
      <c r="G41" s="363"/>
      <c r="H41" s="109"/>
      <c r="I41" s="109"/>
      <c r="J41" s="109"/>
      <c r="K41" s="319"/>
      <c r="L41" s="602"/>
      <c r="M41" s="371"/>
      <c r="N41" s="599"/>
      <c r="O41" s="363"/>
      <c r="P41" s="363"/>
      <c r="Q41" s="366"/>
      <c r="R41" s="109"/>
      <c r="S41" s="107"/>
      <c r="T41" s="107"/>
      <c r="U41" s="318"/>
      <c r="V41" s="369"/>
      <c r="AD41" s="202"/>
    </row>
    <row r="42">
      <c r="A42" s="601"/>
      <c r="B42" s="371"/>
      <c r="C42" s="375" t="s">
        <v>149</v>
      </c>
      <c r="D42" s="363"/>
      <c r="E42" s="363"/>
      <c r="F42" s="363"/>
      <c r="G42" s="363"/>
      <c r="H42" s="363"/>
      <c r="I42" s="363"/>
      <c r="J42" s="363"/>
      <c r="K42" s="319"/>
      <c r="L42" s="602"/>
      <c r="M42" s="371"/>
      <c r="N42" s="604" t="s">
        <v>149</v>
      </c>
      <c r="O42" s="363"/>
      <c r="P42" s="363"/>
      <c r="Q42" s="366"/>
      <c r="R42" s="109"/>
      <c r="S42" s="107"/>
      <c r="T42" s="107"/>
      <c r="U42" s="318"/>
      <c r="V42" s="369"/>
      <c r="AD42" s="202"/>
    </row>
    <row r="43">
      <c r="A43" s="605" t="s">
        <v>128</v>
      </c>
      <c r="B43" s="244" t="s">
        <v>129</v>
      </c>
      <c r="C43" s="606"/>
      <c r="D43" s="407"/>
      <c r="E43" s="607" t="s">
        <v>131</v>
      </c>
      <c r="F43" s="607" t="s">
        <v>114</v>
      </c>
      <c r="G43" s="608" t="s">
        <v>132</v>
      </c>
      <c r="H43" s="608" t="s">
        <v>133</v>
      </c>
      <c r="I43" s="609" t="s">
        <v>134</v>
      </c>
      <c r="J43" s="610" t="s">
        <v>135</v>
      </c>
      <c r="K43" s="350"/>
      <c r="L43" s="241" t="s">
        <v>128</v>
      </c>
      <c r="M43" s="244" t="s">
        <v>129</v>
      </c>
      <c r="N43" s="611"/>
      <c r="P43" s="244" t="s">
        <v>131</v>
      </c>
      <c r="Q43" s="244" t="s">
        <v>114</v>
      </c>
      <c r="R43" s="612" t="s">
        <v>132</v>
      </c>
      <c r="S43" s="612" t="s">
        <v>133</v>
      </c>
      <c r="T43" s="613" t="s">
        <v>134</v>
      </c>
      <c r="U43" s="330" t="s">
        <v>135</v>
      </c>
      <c r="V43" s="369"/>
      <c r="AD43" s="202"/>
    </row>
    <row r="44">
      <c r="A44" s="588" t="str">
        <f>'R1M5'!A44</f>
        <v/>
      </c>
      <c r="B44" s="255" t="str">
        <f>VLOOKUP(A44,tsnz!A:F,6,FALSE)</f>
        <v>#N/A</v>
      </c>
      <c r="C44" s="300">
        <v>1.0</v>
      </c>
      <c r="D44" s="563" t="str">
        <f>VLOOKUP(A44,tsnz!A:B,2,FALSE)</f>
        <v>#N/A</v>
      </c>
      <c r="E44" s="564" t="str">
        <f>VLOOKUP(A44,tsnz!A:G,7,FALSE)</f>
        <v>#N/A</v>
      </c>
      <c r="F44" s="259" t="b">
        <v>0</v>
      </c>
      <c r="G44" s="615" t="str">
        <f>'R1M5'!G44</f>
        <v/>
      </c>
      <c r="H44" s="615" t="str">
        <f>'R1M5'!H44</f>
        <v/>
      </c>
      <c r="I44" s="615" t="str">
        <f>'R1M5'!I44</f>
        <v/>
      </c>
      <c r="J44" s="616">
        <f t="shared" ref="J44:J52" si="7">SUM(G44:I44)</f>
        <v>0</v>
      </c>
      <c r="K44" s="319"/>
      <c r="L44" s="376"/>
      <c r="M44" s="564" t="str">
        <f>VLOOKUP(L44,tsnz!A:F,6,FALSE)</f>
        <v>#N/A</v>
      </c>
      <c r="N44" s="590">
        <v>1.0</v>
      </c>
      <c r="O44" s="563" t="str">
        <f>VLOOKUP(L44,tsnz!A:B,2,FALSE)</f>
        <v>#N/A</v>
      </c>
      <c r="P44" s="564" t="str">
        <f>VLOOKUP(L44,tsnz!A:G,7,FALSE)</f>
        <v>#N/A</v>
      </c>
      <c r="Q44" s="259" t="b">
        <v>0</v>
      </c>
      <c r="R44" s="615"/>
      <c r="S44" s="617"/>
      <c r="T44" s="617"/>
      <c r="U44" s="616">
        <f t="shared" ref="U44:U52" si="8">SUM(R44:T44)</f>
        <v>0</v>
      </c>
      <c r="V44" s="369"/>
      <c r="AD44" s="202"/>
    </row>
    <row r="45">
      <c r="A45" s="588" t="str">
        <f>'R1M5'!A45</f>
        <v/>
      </c>
      <c r="B45" s="255" t="str">
        <f>VLOOKUP(A45,tsnz!A:F,6,FALSE)</f>
        <v>#N/A</v>
      </c>
      <c r="C45" s="300">
        <v>2.0</v>
      </c>
      <c r="D45" s="563" t="str">
        <f>VLOOKUP(A45,tsnz!A:B,2,FALSE)</f>
        <v>#N/A</v>
      </c>
      <c r="E45" s="564" t="str">
        <f>VLOOKUP(A45,tsnz!A:G,7,FALSE)</f>
        <v>#N/A</v>
      </c>
      <c r="F45" s="320" t="b">
        <v>0</v>
      </c>
      <c r="G45" s="615" t="str">
        <f>'R1M5'!G45</f>
        <v/>
      </c>
      <c r="H45" s="615" t="str">
        <f>'R1M5'!H45</f>
        <v/>
      </c>
      <c r="I45" s="615" t="str">
        <f>'R1M5'!I45</f>
        <v/>
      </c>
      <c r="J45" s="619">
        <f t="shared" si="7"/>
        <v>0</v>
      </c>
      <c r="K45" s="319"/>
      <c r="L45" s="363"/>
      <c r="M45" s="564" t="str">
        <f>VLOOKUP(L45,tsnz!A:F,6,FALSE)</f>
        <v>#N/A</v>
      </c>
      <c r="N45" s="590">
        <v>2.0</v>
      </c>
      <c r="O45" s="563" t="str">
        <f>VLOOKUP(L45,tsnz!A:B,2,FALSE)</f>
        <v>#N/A</v>
      </c>
      <c r="P45" s="564" t="str">
        <f>VLOOKUP(L45,tsnz!A:G,7,FALSE)</f>
        <v>#N/A</v>
      </c>
      <c r="Q45" s="320" t="b">
        <v>0</v>
      </c>
      <c r="R45" s="617"/>
      <c r="S45" s="617"/>
      <c r="T45" s="617"/>
      <c r="U45" s="619">
        <f t="shared" si="8"/>
        <v>0</v>
      </c>
      <c r="V45" s="369"/>
      <c r="AD45" s="202"/>
    </row>
    <row r="46">
      <c r="A46" s="588" t="str">
        <f>'R1M5'!A46</f>
        <v/>
      </c>
      <c r="B46" s="255" t="str">
        <f>VLOOKUP(A46,tsnz!A:F,6,FALSE)</f>
        <v>#N/A</v>
      </c>
      <c r="C46" s="300">
        <v>3.0</v>
      </c>
      <c r="D46" s="563" t="str">
        <f>VLOOKUP(A46,tsnz!A:B,2,FALSE)</f>
        <v>#N/A</v>
      </c>
      <c r="E46" s="564" t="str">
        <f>VLOOKUP(A46,tsnz!A:G,7,FALSE)</f>
        <v>#N/A</v>
      </c>
      <c r="F46" s="320" t="b">
        <v>0</v>
      </c>
      <c r="G46" s="615" t="str">
        <f>'R1M5'!G46</f>
        <v/>
      </c>
      <c r="H46" s="615" t="str">
        <f>'R1M5'!H46</f>
        <v/>
      </c>
      <c r="I46" s="615" t="str">
        <f>'R1M5'!I46</f>
        <v/>
      </c>
      <c r="J46" s="619">
        <f t="shared" si="7"/>
        <v>0</v>
      </c>
      <c r="K46" s="319"/>
      <c r="L46" s="363"/>
      <c r="M46" s="564" t="str">
        <f>VLOOKUP(L46,tsnz!A:F,6,FALSE)</f>
        <v>#N/A</v>
      </c>
      <c r="N46" s="590">
        <v>3.0</v>
      </c>
      <c r="O46" s="563" t="str">
        <f>VLOOKUP(L46,tsnz!A:B,2,FALSE)</f>
        <v>#N/A</v>
      </c>
      <c r="P46" s="564" t="str">
        <f>VLOOKUP(L46,tsnz!A:G,7,FALSE)</f>
        <v>#N/A</v>
      </c>
      <c r="Q46" s="320" t="b">
        <v>0</v>
      </c>
      <c r="R46" s="617"/>
      <c r="S46" s="617"/>
      <c r="T46" s="617"/>
      <c r="U46" s="619">
        <f t="shared" si="8"/>
        <v>0</v>
      </c>
      <c r="V46" s="369"/>
      <c r="AD46" s="202"/>
    </row>
    <row r="47">
      <c r="A47" s="588" t="str">
        <f>'R1M5'!A47</f>
        <v/>
      </c>
      <c r="B47" s="255" t="str">
        <f>VLOOKUP(A47,tsnz!A:F,6,FALSE)</f>
        <v>#N/A</v>
      </c>
      <c r="C47" s="300">
        <v>4.0</v>
      </c>
      <c r="D47" s="563" t="str">
        <f>VLOOKUP(A47,tsnz!A:B,2,FALSE)</f>
        <v>#N/A</v>
      </c>
      <c r="E47" s="564" t="str">
        <f>VLOOKUP(A47,tsnz!A:G,7,FALSE)</f>
        <v>#N/A</v>
      </c>
      <c r="F47" s="259" t="b">
        <v>0</v>
      </c>
      <c r="G47" s="615" t="str">
        <f>'R1M5'!G47</f>
        <v/>
      </c>
      <c r="H47" s="615" t="str">
        <f>'R1M5'!H47</f>
        <v/>
      </c>
      <c r="I47" s="615" t="str">
        <f>'R1M5'!I47</f>
        <v/>
      </c>
      <c r="J47" s="616">
        <f t="shared" si="7"/>
        <v>0</v>
      </c>
      <c r="K47" s="319"/>
      <c r="L47" s="363"/>
      <c r="M47" s="564" t="str">
        <f>VLOOKUP(L47,tsnz!A:F,6,FALSE)</f>
        <v>#N/A</v>
      </c>
      <c r="N47" s="590">
        <v>4.0</v>
      </c>
      <c r="O47" s="563" t="str">
        <f>VLOOKUP(L47,tsnz!A:B,2,FALSE)</f>
        <v>#N/A</v>
      </c>
      <c r="P47" s="564" t="str">
        <f>VLOOKUP(L47,tsnz!A:G,7,FALSE)</f>
        <v>#N/A</v>
      </c>
      <c r="Q47" s="259" t="b">
        <v>0</v>
      </c>
      <c r="R47" s="617"/>
      <c r="S47" s="617"/>
      <c r="T47" s="617"/>
      <c r="U47" s="616">
        <f t="shared" si="8"/>
        <v>0</v>
      </c>
      <c r="V47" s="369"/>
      <c r="AD47" s="202"/>
    </row>
    <row r="48">
      <c r="A48" s="588" t="str">
        <f>'R1M5'!A48</f>
        <v/>
      </c>
      <c r="B48" s="255" t="str">
        <f>VLOOKUP(A48,tsnz!A:F,6,FALSE)</f>
        <v>#N/A</v>
      </c>
      <c r="C48" s="300">
        <v>5.0</v>
      </c>
      <c r="D48" s="563" t="str">
        <f>VLOOKUP(A48,tsnz!A:B,2,FALSE)</f>
        <v>#N/A</v>
      </c>
      <c r="E48" s="564" t="str">
        <f>VLOOKUP(A48,tsnz!A:G,7,FALSE)</f>
        <v>#N/A</v>
      </c>
      <c r="F48" s="320" t="b">
        <v>0</v>
      </c>
      <c r="G48" s="615" t="str">
        <f>'R1M5'!G48</f>
        <v/>
      </c>
      <c r="H48" s="615" t="str">
        <f>'R1M5'!H48</f>
        <v/>
      </c>
      <c r="I48" s="615" t="str">
        <f>'R1M5'!I48</f>
        <v/>
      </c>
      <c r="J48" s="619">
        <f t="shared" si="7"/>
        <v>0</v>
      </c>
      <c r="K48" s="319"/>
      <c r="L48" s="363"/>
      <c r="M48" s="564" t="str">
        <f>VLOOKUP(L48,tsnz!A:F,6,FALSE)</f>
        <v>#N/A</v>
      </c>
      <c r="N48" s="590">
        <v>5.0</v>
      </c>
      <c r="O48" s="563" t="str">
        <f>VLOOKUP(L48,tsnz!A:B,2,FALSE)</f>
        <v>#N/A</v>
      </c>
      <c r="P48" s="564" t="str">
        <f>VLOOKUP(L48,tsnz!A:G,7,FALSE)</f>
        <v>#N/A</v>
      </c>
      <c r="Q48" s="320" t="b">
        <v>0</v>
      </c>
      <c r="R48" s="617"/>
      <c r="S48" s="617"/>
      <c r="T48" s="617"/>
      <c r="U48" s="619">
        <f t="shared" si="8"/>
        <v>0</v>
      </c>
      <c r="V48" s="369"/>
      <c r="AD48" s="202"/>
    </row>
    <row r="49">
      <c r="A49" s="588" t="str">
        <f>'R1M5'!A49</f>
        <v/>
      </c>
      <c r="B49" s="255" t="str">
        <f>VLOOKUP(A49,tsnz!A:F,6,FALSE)</f>
        <v>#N/A</v>
      </c>
      <c r="C49" s="300">
        <v>6.0</v>
      </c>
      <c r="D49" s="563" t="str">
        <f>VLOOKUP(A49,tsnz!A:B,2,FALSE)</f>
        <v>#N/A</v>
      </c>
      <c r="E49" s="564" t="str">
        <f>VLOOKUP(A49,tsnz!A:G,7,FALSE)</f>
        <v>#N/A</v>
      </c>
      <c r="F49" s="320" t="b">
        <v>0</v>
      </c>
      <c r="G49" s="615" t="str">
        <f>'R1M5'!G49</f>
        <v/>
      </c>
      <c r="H49" s="615" t="str">
        <f>'R1M5'!H49</f>
        <v/>
      </c>
      <c r="I49" s="615" t="str">
        <f>'R1M5'!I49</f>
        <v/>
      </c>
      <c r="J49" s="619">
        <f t="shared" si="7"/>
        <v>0</v>
      </c>
      <c r="K49" s="319"/>
      <c r="L49" s="363"/>
      <c r="M49" s="564" t="str">
        <f>VLOOKUP(L49,tsnz!A:F,6,FALSE)</f>
        <v>#N/A</v>
      </c>
      <c r="N49" s="590">
        <v>6.0</v>
      </c>
      <c r="O49" s="563" t="str">
        <f>VLOOKUP(L49,tsnz!A:B,2,FALSE)</f>
        <v>#N/A</v>
      </c>
      <c r="P49" s="564" t="str">
        <f>VLOOKUP(L49,tsnz!A:G,7,FALSE)</f>
        <v>#N/A</v>
      </c>
      <c r="Q49" s="320" t="b">
        <v>0</v>
      </c>
      <c r="R49" s="617"/>
      <c r="S49" s="617"/>
      <c r="T49" s="617"/>
      <c r="U49" s="619">
        <f t="shared" si="8"/>
        <v>0</v>
      </c>
      <c r="V49" s="369"/>
      <c r="AD49" s="202"/>
    </row>
    <row r="50">
      <c r="A50" s="588" t="str">
        <f>'R1M5'!A50</f>
        <v/>
      </c>
      <c r="B50" s="255" t="str">
        <f>VLOOKUP(A50,tsnz!A:F,6,FALSE)</f>
        <v>#N/A</v>
      </c>
      <c r="C50" s="300">
        <v>7.0</v>
      </c>
      <c r="D50" s="563" t="str">
        <f>VLOOKUP(A50,tsnz!A:B,2,FALSE)</f>
        <v>#N/A</v>
      </c>
      <c r="E50" s="564" t="str">
        <f>VLOOKUP(A50,tsnz!A:G,7,FALSE)</f>
        <v>#N/A</v>
      </c>
      <c r="F50" s="259" t="b">
        <v>0</v>
      </c>
      <c r="G50" s="615" t="str">
        <f>'R1M5'!G50</f>
        <v/>
      </c>
      <c r="H50" s="615" t="str">
        <f>'R1M5'!H50</f>
        <v/>
      </c>
      <c r="I50" s="615" t="str">
        <f>'R1M5'!I50</f>
        <v/>
      </c>
      <c r="J50" s="616">
        <f t="shared" si="7"/>
        <v>0</v>
      </c>
      <c r="K50" s="319"/>
      <c r="L50" s="363"/>
      <c r="M50" s="564" t="str">
        <f>VLOOKUP(L50,tsnz!A:F,6,FALSE)</f>
        <v>#N/A</v>
      </c>
      <c r="N50" s="590">
        <v>7.0</v>
      </c>
      <c r="O50" s="563" t="str">
        <f>VLOOKUP(L50,tsnz!A:B,2,FALSE)</f>
        <v>#N/A</v>
      </c>
      <c r="P50" s="564" t="str">
        <f>VLOOKUP(L50,tsnz!A:G,7,FALSE)</f>
        <v>#N/A</v>
      </c>
      <c r="Q50" s="259" t="b">
        <v>0</v>
      </c>
      <c r="R50" s="617"/>
      <c r="S50" s="617"/>
      <c r="T50" s="617"/>
      <c r="U50" s="616">
        <f t="shared" si="8"/>
        <v>0</v>
      </c>
      <c r="V50" s="369"/>
      <c r="AD50" s="202"/>
    </row>
    <row r="51">
      <c r="A51" s="588" t="str">
        <f>'R1M5'!A51</f>
        <v/>
      </c>
      <c r="B51" s="255" t="str">
        <f>VLOOKUP(A51,tsnz!A:F,6,FALSE)</f>
        <v>#N/A</v>
      </c>
      <c r="C51" s="300">
        <v>8.0</v>
      </c>
      <c r="D51" s="563" t="str">
        <f>VLOOKUP(A51,tsnz!A:B,2,FALSE)</f>
        <v>#N/A</v>
      </c>
      <c r="E51" s="564" t="str">
        <f>VLOOKUP(A51,tsnz!A:G,7,FALSE)</f>
        <v>#N/A</v>
      </c>
      <c r="F51" s="320" t="b">
        <v>0</v>
      </c>
      <c r="G51" s="615" t="str">
        <f>'R1M5'!G51</f>
        <v/>
      </c>
      <c r="H51" s="615" t="str">
        <f>'R1M5'!H51</f>
        <v/>
      </c>
      <c r="I51" s="615" t="str">
        <f>'R1M5'!I51</f>
        <v/>
      </c>
      <c r="J51" s="619">
        <f t="shared" si="7"/>
        <v>0</v>
      </c>
      <c r="K51" s="319"/>
      <c r="L51" s="363"/>
      <c r="M51" s="564" t="str">
        <f>VLOOKUP(L51,tsnz!A:F,6,FALSE)</f>
        <v>#N/A</v>
      </c>
      <c r="N51" s="590">
        <v>8.0</v>
      </c>
      <c r="O51" s="563" t="str">
        <f>VLOOKUP(L51,tsnz!A:B,2,FALSE)</f>
        <v>#N/A</v>
      </c>
      <c r="P51" s="564" t="str">
        <f>VLOOKUP(L51,tsnz!A:G,7,FALSE)</f>
        <v>#N/A</v>
      </c>
      <c r="Q51" s="320" t="b">
        <v>0</v>
      </c>
      <c r="R51" s="617"/>
      <c r="S51" s="617"/>
      <c r="T51" s="617"/>
      <c r="U51" s="619">
        <f t="shared" si="8"/>
        <v>0</v>
      </c>
      <c r="V51" s="369"/>
      <c r="AD51" s="202"/>
    </row>
    <row r="52">
      <c r="A52" s="588" t="str">
        <f>'R1M5'!A52</f>
        <v/>
      </c>
      <c r="B52" s="623" t="str">
        <f>VLOOKUP(A52,tsnz!A:F,6,FALSE)</f>
        <v>#N/A</v>
      </c>
      <c r="C52" s="391">
        <v>9.0</v>
      </c>
      <c r="D52" s="624" t="str">
        <f>VLOOKUP(A52,tsnz!A:B,2,FALSE)</f>
        <v>#N/A</v>
      </c>
      <c r="E52" s="625" t="str">
        <f>VLOOKUP(A52,tsnz!A:G,7,FALSE)</f>
        <v>#N/A</v>
      </c>
      <c r="F52" s="394" t="b">
        <v>0</v>
      </c>
      <c r="G52" s="626" t="str">
        <f>'R1M5'!G52</f>
        <v/>
      </c>
      <c r="H52" s="626" t="str">
        <f>'R1M5'!H52</f>
        <v/>
      </c>
      <c r="I52" s="626" t="str">
        <f>'R1M5'!I52</f>
        <v/>
      </c>
      <c r="J52" s="627">
        <f t="shared" si="7"/>
        <v>0</v>
      </c>
      <c r="K52" s="397"/>
      <c r="L52" s="628"/>
      <c r="M52" s="625" t="str">
        <f>VLOOKUP(L52,tsnz!A:F,6,FALSE)</f>
        <v>#N/A</v>
      </c>
      <c r="N52" s="629">
        <v>9.0</v>
      </c>
      <c r="O52" s="624" t="str">
        <f>VLOOKUP(L52,tsnz!A:B,2,FALSE)</f>
        <v>#N/A</v>
      </c>
      <c r="P52" s="625" t="str">
        <f>VLOOKUP(L52,tsnz!A:G,7,FALSE)</f>
        <v>#N/A</v>
      </c>
      <c r="Q52" s="394" t="b">
        <v>0</v>
      </c>
      <c r="R52" s="630"/>
      <c r="S52" s="630"/>
      <c r="T52" s="630"/>
      <c r="U52" s="627">
        <f t="shared" si="8"/>
        <v>0</v>
      </c>
      <c r="V52" s="401"/>
      <c r="W52" s="402"/>
      <c r="X52" s="402"/>
      <c r="Y52" s="402"/>
      <c r="Z52" s="402"/>
      <c r="AA52" s="402"/>
      <c r="AB52" s="402"/>
      <c r="AC52" s="402"/>
      <c r="AD52" s="403"/>
    </row>
  </sheetData>
  <mergeCells count="32">
    <mergeCell ref="W4:Y4"/>
    <mergeCell ref="AA4:AD4"/>
    <mergeCell ref="I6:J6"/>
    <mergeCell ref="T6:U6"/>
    <mergeCell ref="G39:I39"/>
    <mergeCell ref="R39:T39"/>
    <mergeCell ref="D40:E40"/>
    <mergeCell ref="C43:D43"/>
    <mergeCell ref="N43:O43"/>
    <mergeCell ref="C1:AD1"/>
    <mergeCell ref="C2:AD2"/>
    <mergeCell ref="C3:I3"/>
    <mergeCell ref="L3:U3"/>
    <mergeCell ref="C4:J4"/>
    <mergeCell ref="N4:U4"/>
    <mergeCell ref="I5:J5"/>
    <mergeCell ref="W3:AD3"/>
    <mergeCell ref="Y5:AA5"/>
    <mergeCell ref="Y8:AB8"/>
    <mergeCell ref="Y9:AB9"/>
    <mergeCell ref="Y10:AB10"/>
    <mergeCell ref="Y11:AB11"/>
    <mergeCell ref="Y12:AB12"/>
    <mergeCell ref="X20:Y20"/>
    <mergeCell ref="W34:AD52"/>
    <mergeCell ref="Y13:AB13"/>
    <mergeCell ref="Y14:AB14"/>
    <mergeCell ref="Y15:AB15"/>
    <mergeCell ref="Y16:AB16"/>
    <mergeCell ref="Y17:AB17"/>
    <mergeCell ref="X18:Y18"/>
    <mergeCell ref="X19:Y19"/>
  </mergeCells>
  <conditionalFormatting sqref="J8:J17 U8:U17 J23:J27 U23:U27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33:J35 U33:U35">
    <cfRule type="beginsWith" dxfId="1" priority="3" operator="beginsWith" text="200">
      <formula>LEFT((J33),LEN("200"))=("200")</formula>
    </cfRule>
  </conditionalFormatting>
  <conditionalFormatting sqref="B8:B52">
    <cfRule type="cellIs" dxfId="2" priority="4" operator="equal">
      <formula>2025</formula>
    </cfRule>
  </conditionalFormatting>
  <conditionalFormatting sqref="R8:T35">
    <cfRule type="cellIs" dxfId="3" priority="5" operator="greaterThanOrEqual">
      <formula>100</formula>
    </cfRule>
  </conditionalFormatting>
  <conditionalFormatting sqref="G8:I35">
    <cfRule type="cellIs" dxfId="3" priority="6" operator="greaterThanOrEqual">
      <formula>100</formula>
    </cfRule>
  </conditionalFormatting>
  <conditionalFormatting sqref="M8:M52">
    <cfRule type="cellIs" dxfId="2" priority="7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7BA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2.25"/>
    <col customWidth="1" min="2" max="2" width="19.0"/>
    <col customWidth="1" min="3" max="3" width="10.0"/>
    <col customWidth="1" min="4" max="4" width="21.0"/>
    <col customWidth="1" min="5" max="5" width="16.63"/>
    <col customWidth="1" min="9" max="9" width="11.38"/>
    <col customWidth="1" min="10" max="10" width="18.63"/>
    <col customWidth="1" min="11" max="11" width="2.13"/>
  </cols>
  <sheetData>
    <row r="1">
      <c r="A1" s="76"/>
      <c r="B1" s="635"/>
      <c r="C1" s="636"/>
      <c r="D1" s="517"/>
      <c r="E1" s="517"/>
      <c r="F1" s="517"/>
      <c r="G1" s="517"/>
      <c r="H1" s="517"/>
      <c r="I1" s="517"/>
      <c r="J1" s="517"/>
      <c r="K1" s="518"/>
    </row>
    <row r="2">
      <c r="A2" s="80"/>
      <c r="B2" s="637"/>
      <c r="C2" s="638" t="s">
        <v>107</v>
      </c>
      <c r="D2" s="449"/>
      <c r="E2" s="449"/>
      <c r="F2" s="449"/>
      <c r="G2" s="449"/>
      <c r="H2" s="449"/>
      <c r="I2" s="449"/>
      <c r="J2" s="450"/>
      <c r="K2" s="639"/>
    </row>
    <row r="3">
      <c r="A3" s="80"/>
      <c r="B3" s="637"/>
      <c r="C3" s="638" t="s">
        <v>108</v>
      </c>
      <c r="D3" s="449"/>
      <c r="E3" s="449"/>
      <c r="F3" s="449"/>
      <c r="G3" s="449"/>
      <c r="H3" s="449"/>
      <c r="I3" s="449"/>
      <c r="J3" s="450"/>
      <c r="K3" s="639"/>
    </row>
    <row r="4" ht="33.0" customHeight="1">
      <c r="A4" s="80"/>
      <c r="B4" s="640"/>
      <c r="C4" s="641"/>
      <c r="D4" s="642" t="s">
        <v>167</v>
      </c>
      <c r="E4" s="642"/>
      <c r="F4" s="643"/>
      <c r="G4" s="644"/>
      <c r="H4" s="645" t="s">
        <v>150</v>
      </c>
      <c r="I4" s="644"/>
      <c r="J4" s="646">
        <v>46135.0</v>
      </c>
      <c r="K4" s="647"/>
    </row>
    <row r="5" ht="10.5" customHeight="1">
      <c r="A5" s="92"/>
      <c r="B5" s="460"/>
      <c r="C5" s="461"/>
      <c r="D5" s="461"/>
      <c r="E5" s="461"/>
      <c r="F5" s="462"/>
      <c r="G5" s="461"/>
      <c r="H5" s="462"/>
      <c r="I5" s="461"/>
      <c r="J5" s="463"/>
      <c r="K5" s="648"/>
    </row>
    <row r="6">
      <c r="A6" s="92"/>
      <c r="B6" s="649" t="str">
        <f>'R1M7'!C4</f>
        <v>The Titans</v>
      </c>
      <c r="C6" s="650"/>
      <c r="D6" s="650"/>
      <c r="E6" s="581"/>
      <c r="F6" s="467" t="s">
        <v>111</v>
      </c>
      <c r="G6" s="581"/>
      <c r="H6" s="651" t="str">
        <f>'R1M7'!N4</f>
        <v>The Jaffas</v>
      </c>
      <c r="I6" s="652"/>
      <c r="J6" s="653"/>
      <c r="K6" s="648"/>
    </row>
    <row r="7">
      <c r="A7" s="105"/>
      <c r="B7" s="106" t="s">
        <v>112</v>
      </c>
      <c r="C7" s="107"/>
      <c r="D7" s="108">
        <f>'R1M7'!J13</f>
        <v>0</v>
      </c>
      <c r="E7" s="107"/>
      <c r="F7" s="107"/>
      <c r="G7" s="107"/>
      <c r="H7" s="107" t="s">
        <v>112</v>
      </c>
      <c r="I7" s="107"/>
      <c r="J7" s="108">
        <f>'R1M7'!U13</f>
        <v>0</v>
      </c>
      <c r="K7" s="654"/>
    </row>
    <row r="8">
      <c r="A8" s="105"/>
      <c r="B8" s="106" t="s">
        <v>113</v>
      </c>
      <c r="C8" s="107"/>
      <c r="D8" s="108">
        <f>'R1M7'!J21</f>
        <v>0</v>
      </c>
      <c r="E8" s="107"/>
      <c r="F8" s="107"/>
      <c r="G8" s="107"/>
      <c r="H8" s="107" t="s">
        <v>113</v>
      </c>
      <c r="I8" s="107"/>
      <c r="J8" s="108">
        <f>'R1M7'!U21</f>
        <v>0</v>
      </c>
      <c r="K8" s="654"/>
    </row>
    <row r="9">
      <c r="A9" s="105"/>
      <c r="B9" s="159" t="s">
        <v>168</v>
      </c>
      <c r="C9" s="107"/>
      <c r="D9" s="112">
        <f>'R1M7'!J28</f>
        <v>0</v>
      </c>
      <c r="E9" s="73"/>
      <c r="I9" s="107"/>
      <c r="J9" s="108">
        <f>'R1M7'!U28</f>
        <v>0</v>
      </c>
      <c r="K9" s="654"/>
    </row>
    <row r="10">
      <c r="A10" s="105"/>
      <c r="B10" s="106" t="s">
        <v>115</v>
      </c>
      <c r="C10" s="114"/>
      <c r="D10" s="115">
        <f>sum(D7:D9)</f>
        <v>0</v>
      </c>
      <c r="E10" s="107"/>
      <c r="F10" s="107"/>
      <c r="G10" s="107"/>
      <c r="H10" s="107" t="s">
        <v>115</v>
      </c>
      <c r="I10" s="114"/>
      <c r="J10" s="655">
        <f>sum(J7:J9)</f>
        <v>0</v>
      </c>
      <c r="K10" s="656"/>
    </row>
    <row r="11">
      <c r="A11" s="118"/>
      <c r="B11" s="106"/>
      <c r="C11" s="107"/>
      <c r="D11" s="107"/>
      <c r="E11" s="107"/>
      <c r="F11" s="107"/>
      <c r="G11" s="107"/>
      <c r="H11" s="107"/>
      <c r="I11" s="107"/>
      <c r="J11" s="119"/>
      <c r="K11" s="656"/>
    </row>
    <row r="12">
      <c r="A12" s="105"/>
      <c r="B12" s="106" t="s">
        <v>116</v>
      </c>
      <c r="C12" s="107"/>
      <c r="D12" s="120">
        <f>SUM('R1M7'!X20:X23)</f>
        <v>0</v>
      </c>
      <c r="E12" s="73"/>
      <c r="I12" s="121"/>
      <c r="J12" s="122">
        <f>SUM('R1M7'!AA20:AA23)</f>
        <v>0</v>
      </c>
      <c r="K12" s="656"/>
    </row>
    <row r="13">
      <c r="A13" s="105"/>
      <c r="B13" s="106" t="s">
        <v>117</v>
      </c>
      <c r="C13" s="107"/>
      <c r="D13" s="124">
        <f>SUM('R1M7'!X25:X27)</f>
        <v>0</v>
      </c>
      <c r="E13" s="107"/>
      <c r="F13" s="107"/>
      <c r="G13" s="107"/>
      <c r="H13" s="121" t="s">
        <v>117</v>
      </c>
      <c r="I13" s="121"/>
      <c r="J13" s="125">
        <f>SUM('R1M7'!AA25:AA27)</f>
        <v>0</v>
      </c>
      <c r="K13" s="656"/>
    </row>
    <row r="14">
      <c r="A14" s="118"/>
      <c r="B14" s="106"/>
      <c r="C14" s="114"/>
      <c r="D14" s="126">
        <f>sum(D12:D13)</f>
        <v>0</v>
      </c>
      <c r="E14" s="107"/>
      <c r="F14" s="107"/>
      <c r="G14" s="107"/>
      <c r="H14" s="121"/>
      <c r="I14" s="127"/>
      <c r="J14" s="128">
        <f>sum(J12:J13)</f>
        <v>0</v>
      </c>
      <c r="K14" s="656"/>
    </row>
    <row r="15">
      <c r="A15" s="118"/>
      <c r="B15" s="106"/>
      <c r="C15" s="107"/>
      <c r="D15" s="107"/>
      <c r="E15" s="107"/>
      <c r="F15" s="107"/>
      <c r="G15" s="107"/>
      <c r="H15" s="121"/>
      <c r="I15" s="121"/>
      <c r="J15" s="130"/>
      <c r="K15" s="656"/>
    </row>
    <row r="16">
      <c r="A16" s="92"/>
      <c r="B16" s="657" t="str">
        <f>'R1M8'!C4</f>
        <v>Wanganui Warriors</v>
      </c>
      <c r="C16" s="658"/>
      <c r="D16" s="658"/>
      <c r="E16" s="107"/>
      <c r="F16" s="157" t="s">
        <v>111</v>
      </c>
      <c r="G16" s="107"/>
      <c r="H16" s="659" t="str">
        <f>'R1M8'!N4</f>
        <v>Eastern Jedi</v>
      </c>
      <c r="I16" s="660"/>
      <c r="J16" s="660"/>
      <c r="K16" s="656"/>
    </row>
    <row r="17">
      <c r="A17" s="105"/>
      <c r="B17" s="106" t="s">
        <v>112</v>
      </c>
      <c r="C17" s="363"/>
      <c r="D17" s="661">
        <f>'R1M8'!J13</f>
        <v>0</v>
      </c>
      <c r="E17" s="107"/>
      <c r="F17" s="107"/>
      <c r="G17" s="107"/>
      <c r="H17" s="106" t="s">
        <v>112</v>
      </c>
      <c r="I17" s="107"/>
      <c r="J17" s="108">
        <f>'R1M8'!U13</f>
        <v>0</v>
      </c>
      <c r="K17" s="656"/>
    </row>
    <row r="18">
      <c r="A18" s="105"/>
      <c r="B18" s="106" t="s">
        <v>113</v>
      </c>
      <c r="C18" s="363"/>
      <c r="D18" s="661">
        <f>'R1M8'!J21</f>
        <v>0</v>
      </c>
      <c r="E18" s="107"/>
      <c r="F18" s="107"/>
      <c r="G18" s="107"/>
      <c r="H18" s="106" t="s">
        <v>113</v>
      </c>
      <c r="I18" s="107"/>
      <c r="J18" s="108">
        <f>'R1M8'!U21</f>
        <v>0</v>
      </c>
      <c r="K18" s="656"/>
    </row>
    <row r="19">
      <c r="A19" s="105"/>
      <c r="B19" s="159" t="s">
        <v>168</v>
      </c>
      <c r="C19" s="363"/>
      <c r="D19" s="661">
        <f>'R1M8'!J28</f>
        <v>0</v>
      </c>
      <c r="E19" s="107"/>
      <c r="F19" s="107"/>
      <c r="G19" s="107"/>
      <c r="H19" s="159" t="s">
        <v>168</v>
      </c>
      <c r="I19" s="107"/>
      <c r="J19" s="112">
        <f>'R1M8'!U28</f>
        <v>0</v>
      </c>
      <c r="K19" s="656"/>
    </row>
    <row r="20">
      <c r="A20" s="105"/>
      <c r="B20" s="106" t="s">
        <v>115</v>
      </c>
      <c r="C20" s="363"/>
      <c r="D20" s="655">
        <f>sum(D17:D19)</f>
        <v>0</v>
      </c>
      <c r="E20" s="107"/>
      <c r="F20" s="107"/>
      <c r="G20" s="107"/>
      <c r="H20" s="106" t="s">
        <v>115</v>
      </c>
      <c r="I20" s="114"/>
      <c r="J20" s="115">
        <f>sum(J17:J19)</f>
        <v>0</v>
      </c>
      <c r="K20" s="656"/>
    </row>
    <row r="21">
      <c r="A21" s="118"/>
      <c r="B21" s="106"/>
      <c r="C21" s="363"/>
      <c r="D21" s="363"/>
      <c r="E21" s="107"/>
      <c r="F21" s="107"/>
      <c r="G21" s="107"/>
      <c r="H21" s="106"/>
      <c r="I21" s="107"/>
      <c r="J21" s="107"/>
      <c r="K21" s="656"/>
    </row>
    <row r="22">
      <c r="A22" s="105"/>
      <c r="B22" s="106" t="s">
        <v>116</v>
      </c>
      <c r="C22" s="363"/>
      <c r="D22" s="662">
        <f>SUM('R1M8'!X20:X23)</f>
        <v>0</v>
      </c>
      <c r="E22" s="107"/>
      <c r="F22" s="107"/>
      <c r="G22" s="107"/>
      <c r="H22" s="106" t="s">
        <v>116</v>
      </c>
      <c r="I22" s="107"/>
      <c r="J22" s="120">
        <f>SUM('R1M8'!AA20:AA23)</f>
        <v>0</v>
      </c>
      <c r="K22" s="656"/>
    </row>
    <row r="23">
      <c r="A23" s="105"/>
      <c r="B23" s="106" t="s">
        <v>117</v>
      </c>
      <c r="C23" s="363"/>
      <c r="D23" s="662">
        <f>SUM('R1M8'!X25:X27)</f>
        <v>0</v>
      </c>
      <c r="E23" s="107"/>
      <c r="F23" s="107"/>
      <c r="G23" s="107"/>
      <c r="H23" s="106" t="s">
        <v>117</v>
      </c>
      <c r="I23" s="107"/>
      <c r="J23" s="124">
        <f>SUM('R1M8'!AA25:AA27)</f>
        <v>0</v>
      </c>
      <c r="K23" s="656"/>
    </row>
    <row r="24">
      <c r="A24" s="118"/>
      <c r="B24" s="363"/>
      <c r="C24" s="363"/>
      <c r="D24" s="663">
        <f>sum(D22:D23)</f>
        <v>0</v>
      </c>
      <c r="E24" s="107"/>
      <c r="F24" s="107"/>
      <c r="G24" s="107"/>
      <c r="H24" s="107"/>
      <c r="I24" s="114"/>
      <c r="J24" s="128">
        <f>sum(J22:J23)</f>
        <v>0</v>
      </c>
      <c r="K24" s="656"/>
    </row>
    <row r="25">
      <c r="A25" s="118"/>
      <c r="B25" s="106"/>
      <c r="C25" s="107"/>
      <c r="D25" s="107"/>
      <c r="E25" s="107"/>
      <c r="F25" s="107"/>
      <c r="G25" s="107"/>
      <c r="H25" s="107"/>
      <c r="I25" s="107"/>
      <c r="J25" s="119"/>
      <c r="K25" s="656"/>
    </row>
    <row r="26">
      <c r="A26" s="92"/>
      <c r="B26" s="664" t="str">
        <f>'R1M9'!C4</f>
        <v>Blue and Gold</v>
      </c>
      <c r="C26" s="133"/>
      <c r="D26" s="133"/>
      <c r="E26" s="107"/>
      <c r="F26" s="157" t="s">
        <v>111</v>
      </c>
      <c r="G26" s="107"/>
      <c r="H26" s="665" t="str">
        <f>'R1M9'!N4</f>
        <v>Ellesmere Swans</v>
      </c>
      <c r="I26" s="660"/>
      <c r="J26" s="666"/>
      <c r="K26" s="656"/>
    </row>
    <row r="27">
      <c r="A27" s="105"/>
      <c r="B27" s="106" t="s">
        <v>112</v>
      </c>
      <c r="C27" s="107"/>
      <c r="D27" s="108">
        <f>'R1M9'!J13</f>
        <v>0</v>
      </c>
      <c r="E27" s="107"/>
      <c r="F27" s="107"/>
      <c r="G27" s="107"/>
      <c r="H27" s="121" t="s">
        <v>112</v>
      </c>
      <c r="I27" s="121"/>
      <c r="J27" s="110">
        <f>'R1M9'!U13</f>
        <v>0</v>
      </c>
      <c r="K27" s="656"/>
    </row>
    <row r="28">
      <c r="A28" s="105"/>
      <c r="B28" s="106" t="s">
        <v>113</v>
      </c>
      <c r="C28" s="107"/>
      <c r="D28" s="108">
        <f>'R1M9'!J21</f>
        <v>0</v>
      </c>
      <c r="E28" s="107"/>
      <c r="F28" s="107"/>
      <c r="G28" s="107"/>
      <c r="H28" s="121" t="s">
        <v>113</v>
      </c>
      <c r="I28" s="121"/>
      <c r="J28" s="110">
        <f>'R1M9'!U21</f>
        <v>0</v>
      </c>
      <c r="K28" s="654"/>
    </row>
    <row r="29">
      <c r="A29" s="105"/>
      <c r="B29" s="159" t="s">
        <v>168</v>
      </c>
      <c r="C29" s="107"/>
      <c r="D29" s="112">
        <f>'R1M9'!J28</f>
        <v>0</v>
      </c>
      <c r="E29" s="107"/>
      <c r="F29" s="107"/>
      <c r="G29" s="107"/>
      <c r="H29" s="159" t="s">
        <v>168</v>
      </c>
      <c r="I29" s="121"/>
      <c r="J29" s="113">
        <f>'R1M9'!U28</f>
        <v>0</v>
      </c>
      <c r="K29" s="654"/>
    </row>
    <row r="30">
      <c r="A30" s="105"/>
      <c r="B30" s="106" t="s">
        <v>115</v>
      </c>
      <c r="C30" s="114"/>
      <c r="D30" s="115">
        <f>sum(D27:D29)</f>
        <v>0</v>
      </c>
      <c r="E30" s="107"/>
      <c r="F30" s="107"/>
      <c r="G30" s="107"/>
      <c r="H30" s="121" t="s">
        <v>115</v>
      </c>
      <c r="I30" s="127"/>
      <c r="J30" s="116">
        <f>sum(J27:J29)</f>
        <v>0</v>
      </c>
      <c r="K30" s="656"/>
    </row>
    <row r="31">
      <c r="A31" s="118"/>
      <c r="B31" s="106"/>
      <c r="C31" s="107"/>
      <c r="D31" s="107"/>
      <c r="E31" s="107"/>
      <c r="F31" s="107"/>
      <c r="G31" s="107"/>
      <c r="H31" s="121"/>
      <c r="I31" s="121"/>
      <c r="J31" s="130"/>
      <c r="K31" s="667"/>
    </row>
    <row r="32">
      <c r="A32" s="105"/>
      <c r="B32" s="106" t="s">
        <v>116</v>
      </c>
      <c r="C32" s="107"/>
      <c r="D32" s="120">
        <f>SUM('R1M9'!X20:X23)</f>
        <v>0</v>
      </c>
      <c r="E32" s="107"/>
      <c r="F32" s="107"/>
      <c r="G32" s="107"/>
      <c r="H32" s="121" t="s">
        <v>116</v>
      </c>
      <c r="I32" s="121"/>
      <c r="J32" s="122">
        <f>sum('R1M9'!AA20:AA23)</f>
        <v>0</v>
      </c>
      <c r="K32" s="668"/>
    </row>
    <row r="33">
      <c r="A33" s="105"/>
      <c r="B33" s="106" t="s">
        <v>117</v>
      </c>
      <c r="C33" s="107"/>
      <c r="D33" s="124">
        <f>SUM('R1M9'!X25:X27)</f>
        <v>0</v>
      </c>
      <c r="E33" s="107"/>
      <c r="F33" s="107"/>
      <c r="G33" s="107"/>
      <c r="H33" s="141" t="s">
        <v>117</v>
      </c>
      <c r="I33" s="141"/>
      <c r="J33" s="125">
        <f>sum('R1M9'!AA25:AA27)</f>
        <v>0</v>
      </c>
      <c r="K33" s="668"/>
    </row>
    <row r="34">
      <c r="A34" s="118"/>
      <c r="B34" s="106"/>
      <c r="C34" s="114"/>
      <c r="D34" s="126">
        <f>SUM(D32:D33)</f>
        <v>0</v>
      </c>
      <c r="E34" s="107"/>
      <c r="F34" s="107"/>
      <c r="G34" s="107"/>
      <c r="H34" s="107"/>
      <c r="I34" s="114"/>
      <c r="J34" s="128">
        <f>sum(J32:J33)</f>
        <v>0</v>
      </c>
      <c r="K34" s="669"/>
    </row>
    <row r="35">
      <c r="A35" s="118"/>
      <c r="B35" s="106"/>
      <c r="C35" s="107"/>
      <c r="D35" s="107"/>
      <c r="E35" s="107"/>
      <c r="F35" s="107"/>
      <c r="G35" s="107"/>
      <c r="H35" s="107"/>
      <c r="I35" s="107"/>
      <c r="J35" s="119"/>
      <c r="K35" s="648"/>
    </row>
    <row r="36">
      <c r="A36" s="118"/>
      <c r="B36" s="106"/>
      <c r="C36" s="107"/>
      <c r="D36" s="107"/>
      <c r="E36" s="107"/>
      <c r="F36" s="107"/>
      <c r="G36" s="107"/>
      <c r="H36" s="107"/>
      <c r="I36" s="107"/>
      <c r="J36" s="119"/>
      <c r="K36" s="648"/>
    </row>
    <row r="37">
      <c r="A37" s="142"/>
      <c r="B37" s="143" t="s">
        <v>118</v>
      </c>
      <c r="C37" s="107"/>
      <c r="D37" s="107"/>
      <c r="E37" s="109" t="s">
        <v>33</v>
      </c>
      <c r="F37" s="109" t="s">
        <v>57</v>
      </c>
      <c r="G37" s="109" t="s">
        <v>71</v>
      </c>
      <c r="H37" s="144" t="s">
        <v>84</v>
      </c>
      <c r="I37" s="144" t="s">
        <v>95</v>
      </c>
      <c r="J37" s="145" t="s">
        <v>115</v>
      </c>
      <c r="K37" s="670"/>
    </row>
    <row r="38">
      <c r="A38" s="147"/>
      <c r="B38" s="154" t="s">
        <v>6</v>
      </c>
      <c r="C38" s="107"/>
      <c r="D38" s="107"/>
      <c r="E38" s="149">
        <f>'R1M7'!X17</f>
        <v>0</v>
      </c>
      <c r="F38" s="150"/>
      <c r="G38" s="150"/>
      <c r="H38" s="150"/>
      <c r="I38" s="155"/>
      <c r="J38" s="151">
        <f t="shared" ref="J38:J43" si="1">sum(E38:I38)</f>
        <v>0</v>
      </c>
      <c r="K38" s="671"/>
    </row>
    <row r="39">
      <c r="A39" s="147"/>
      <c r="B39" s="154" t="s">
        <v>10</v>
      </c>
      <c r="C39" s="107"/>
      <c r="D39" s="107"/>
      <c r="E39" s="149">
        <f>'R1M8'!X17</f>
        <v>0</v>
      </c>
      <c r="F39" s="150"/>
      <c r="G39" s="150"/>
      <c r="H39" s="150"/>
      <c r="I39" s="150"/>
      <c r="J39" s="151">
        <f t="shared" si="1"/>
        <v>0</v>
      </c>
      <c r="K39" s="671"/>
    </row>
    <row r="40">
      <c r="A40" s="147"/>
      <c r="B40" s="154" t="s">
        <v>169</v>
      </c>
      <c r="C40" s="107"/>
      <c r="D40" s="107"/>
      <c r="E40" s="149">
        <f>'R1M8'!AC17</f>
        <v>0</v>
      </c>
      <c r="F40" s="150"/>
      <c r="G40" s="150"/>
      <c r="H40" s="150"/>
      <c r="I40" s="150"/>
      <c r="J40" s="151">
        <f t="shared" si="1"/>
        <v>0</v>
      </c>
      <c r="K40" s="671"/>
    </row>
    <row r="41">
      <c r="A41" s="153"/>
      <c r="B41" s="154" t="s">
        <v>14</v>
      </c>
      <c r="C41" s="107"/>
      <c r="D41" s="107"/>
      <c r="E41" s="149">
        <f>'R1M9'!X17</f>
        <v>0</v>
      </c>
      <c r="F41" s="150"/>
      <c r="G41" s="150"/>
      <c r="H41" s="150"/>
      <c r="I41" s="150"/>
      <c r="J41" s="151">
        <f t="shared" si="1"/>
        <v>0</v>
      </c>
      <c r="K41" s="671"/>
    </row>
    <row r="42">
      <c r="A42" s="147"/>
      <c r="B42" s="154" t="s">
        <v>8</v>
      </c>
      <c r="C42" s="107"/>
      <c r="D42" s="107"/>
      <c r="E42" s="149">
        <f>'R1M7'!AC17</f>
        <v>0</v>
      </c>
      <c r="F42" s="150"/>
      <c r="G42" s="150"/>
      <c r="H42" s="150"/>
      <c r="I42" s="150"/>
      <c r="J42" s="151">
        <f t="shared" si="1"/>
        <v>0</v>
      </c>
      <c r="K42" s="671"/>
    </row>
    <row r="43">
      <c r="A43" s="147"/>
      <c r="B43" s="154" t="s">
        <v>16</v>
      </c>
      <c r="C43" s="107"/>
      <c r="D43" s="107"/>
      <c r="E43" s="149">
        <f>'R1M9'!AC17</f>
        <v>0</v>
      </c>
      <c r="F43" s="150"/>
      <c r="G43" s="150"/>
      <c r="H43" s="150"/>
      <c r="I43" s="150"/>
      <c r="J43" s="151">
        <f t="shared" si="1"/>
        <v>0</v>
      </c>
      <c r="K43" s="671"/>
    </row>
    <row r="44">
      <c r="A44" s="118"/>
      <c r="B44" s="106"/>
      <c r="C44" s="107"/>
      <c r="D44" s="107"/>
      <c r="E44" s="107"/>
      <c r="F44" s="107"/>
      <c r="G44" s="107"/>
      <c r="H44" s="107"/>
      <c r="I44" s="107"/>
      <c r="J44" s="119"/>
      <c r="K44" s="648"/>
    </row>
    <row r="45">
      <c r="A45" s="147"/>
      <c r="B45" s="148" t="s">
        <v>119</v>
      </c>
      <c r="C45" s="156" t="s">
        <v>170</v>
      </c>
      <c r="D45" s="107"/>
      <c r="E45" s="150"/>
      <c r="F45" s="107"/>
      <c r="G45" s="107"/>
      <c r="H45" s="157" t="s">
        <v>121</v>
      </c>
      <c r="I45" s="107" t="s">
        <v>157</v>
      </c>
      <c r="J45" s="119"/>
      <c r="K45" s="648"/>
    </row>
    <row r="46">
      <c r="A46" s="158"/>
      <c r="B46" s="494"/>
      <c r="C46" s="495"/>
      <c r="D46" s="496"/>
      <c r="E46" s="493"/>
      <c r="F46" s="497"/>
      <c r="G46" s="476"/>
      <c r="H46" s="498"/>
      <c r="I46" s="499"/>
      <c r="J46" s="500"/>
      <c r="K46" s="672"/>
    </row>
    <row r="47">
      <c r="A47" s="158"/>
      <c r="B47" s="494"/>
      <c r="C47" s="495"/>
      <c r="D47" s="501"/>
      <c r="E47" s="493"/>
      <c r="F47" s="497"/>
      <c r="G47" s="476"/>
      <c r="H47" s="498"/>
      <c r="I47" s="499"/>
      <c r="J47" s="500"/>
      <c r="K47" s="672"/>
    </row>
    <row r="48">
      <c r="A48" s="158"/>
      <c r="B48" s="494"/>
      <c r="C48" s="495"/>
      <c r="D48" s="496"/>
      <c r="E48" s="493"/>
      <c r="F48" s="497"/>
      <c r="G48" s="476"/>
      <c r="H48" s="673"/>
      <c r="I48" s="674"/>
      <c r="J48" s="500"/>
      <c r="K48" s="672"/>
    </row>
    <row r="49">
      <c r="A49" s="158"/>
      <c r="B49" s="494"/>
      <c r="C49" s="495"/>
      <c r="D49" s="501"/>
      <c r="E49" s="493"/>
      <c r="F49" s="497"/>
      <c r="G49" s="476"/>
      <c r="H49" s="498"/>
      <c r="I49" s="499"/>
      <c r="J49" s="500"/>
      <c r="K49" s="672"/>
    </row>
    <row r="50">
      <c r="A50" s="158"/>
      <c r="B50" s="494"/>
      <c r="C50" s="495"/>
      <c r="D50" s="496"/>
      <c r="E50" s="493"/>
      <c r="F50" s="497"/>
      <c r="G50" s="476"/>
      <c r="H50" s="498"/>
      <c r="I50" s="499"/>
      <c r="J50" s="500"/>
      <c r="K50" s="672"/>
    </row>
    <row r="51">
      <c r="A51" s="158"/>
      <c r="B51" s="494"/>
      <c r="C51" s="495"/>
      <c r="D51" s="501"/>
      <c r="E51" s="493"/>
      <c r="F51" s="497"/>
      <c r="G51" s="476"/>
      <c r="H51" s="498"/>
      <c r="I51" s="499"/>
      <c r="J51" s="675"/>
      <c r="K51" s="672"/>
    </row>
    <row r="52">
      <c r="A52" s="158"/>
      <c r="B52" s="494"/>
      <c r="C52" s="495"/>
      <c r="D52" s="501"/>
      <c r="E52" s="493"/>
      <c r="F52" s="472"/>
      <c r="G52" s="472"/>
      <c r="H52" s="498"/>
      <c r="I52" s="499"/>
      <c r="J52" s="676"/>
      <c r="K52" s="648"/>
    </row>
    <row r="53">
      <c r="A53" s="166"/>
      <c r="B53" s="502"/>
      <c r="C53" s="503"/>
      <c r="D53" s="504"/>
      <c r="E53" s="505"/>
      <c r="F53" s="505"/>
      <c r="G53" s="505"/>
      <c r="H53" s="677"/>
      <c r="I53" s="505"/>
      <c r="J53" s="506"/>
      <c r="K53" s="678"/>
    </row>
    <row r="54">
      <c r="A54" s="166"/>
      <c r="B54" s="502"/>
      <c r="C54" s="503"/>
      <c r="D54" s="504"/>
      <c r="E54" s="505"/>
      <c r="F54" s="505"/>
      <c r="G54" s="505"/>
      <c r="H54" s="677"/>
      <c r="I54" s="505"/>
      <c r="J54" s="506"/>
      <c r="K54" s="678"/>
    </row>
    <row r="55">
      <c r="A55" s="166"/>
      <c r="B55" s="502"/>
      <c r="C55" s="503"/>
      <c r="D55" s="504"/>
      <c r="E55" s="505"/>
      <c r="F55" s="505"/>
      <c r="G55" s="505"/>
      <c r="H55" s="505"/>
      <c r="I55" s="505"/>
      <c r="J55" s="506"/>
      <c r="K55" s="678"/>
    </row>
    <row r="56">
      <c r="A56" s="175"/>
      <c r="B56" s="507"/>
      <c r="C56" s="177"/>
      <c r="D56" s="177"/>
      <c r="E56" s="177"/>
      <c r="F56" s="177"/>
      <c r="G56" s="177"/>
      <c r="H56" s="177"/>
      <c r="I56" s="177"/>
      <c r="J56" s="178"/>
      <c r="K56" s="679"/>
    </row>
    <row r="57">
      <c r="A57" s="175"/>
      <c r="B57" s="180"/>
      <c r="J57" s="181"/>
      <c r="K57" s="679"/>
    </row>
    <row r="58">
      <c r="A58" s="175"/>
      <c r="B58" s="180"/>
      <c r="J58" s="181"/>
      <c r="K58" s="679"/>
    </row>
    <row r="59">
      <c r="A59" s="175"/>
      <c r="B59" s="180"/>
      <c r="J59" s="181"/>
      <c r="K59" s="679"/>
    </row>
    <row r="60">
      <c r="A60" s="175"/>
      <c r="B60" s="180"/>
      <c r="J60" s="181"/>
      <c r="K60" s="679"/>
    </row>
    <row r="61">
      <c r="A61" s="175"/>
      <c r="B61" s="180"/>
      <c r="J61" s="181"/>
      <c r="K61" s="679"/>
    </row>
    <row r="62">
      <c r="A62" s="175"/>
      <c r="B62" s="180"/>
      <c r="J62" s="181"/>
      <c r="K62" s="679"/>
    </row>
    <row r="63">
      <c r="A63" s="175"/>
      <c r="B63" s="180"/>
      <c r="J63" s="181"/>
      <c r="K63" s="679"/>
    </row>
    <row r="64">
      <c r="A64" s="175"/>
      <c r="B64" s="180"/>
      <c r="J64" s="181"/>
      <c r="K64" s="679"/>
    </row>
    <row r="65">
      <c r="A65" s="175"/>
      <c r="B65" s="180"/>
      <c r="J65" s="181"/>
      <c r="K65" s="679"/>
    </row>
    <row r="66">
      <c r="A66" s="175"/>
      <c r="B66" s="182"/>
      <c r="C66" s="183"/>
      <c r="D66" s="183"/>
      <c r="E66" s="183"/>
      <c r="F66" s="183"/>
      <c r="G66" s="183"/>
      <c r="H66" s="183"/>
      <c r="I66" s="183"/>
      <c r="J66" s="184"/>
      <c r="K66" s="679"/>
    </row>
    <row r="67">
      <c r="A67" s="185"/>
      <c r="B67" s="508" t="s">
        <v>123</v>
      </c>
      <c r="C67" s="508"/>
      <c r="D67" s="508"/>
      <c r="E67" s="508"/>
      <c r="F67" s="508"/>
      <c r="G67" s="508"/>
      <c r="H67" s="508"/>
      <c r="I67" s="508"/>
      <c r="J67" s="508"/>
      <c r="K67" s="680"/>
    </row>
    <row r="68">
      <c r="A68" s="189"/>
      <c r="B68" s="509" t="s">
        <v>124</v>
      </c>
      <c r="C68" s="509"/>
      <c r="D68" s="509"/>
      <c r="E68" s="509"/>
      <c r="F68" s="509"/>
      <c r="G68" s="509"/>
      <c r="H68" s="509"/>
      <c r="I68" s="509"/>
      <c r="J68" s="509"/>
      <c r="K68" s="681"/>
    </row>
  </sheetData>
  <mergeCells count="4">
    <mergeCell ref="C1:K1"/>
    <mergeCell ref="C2:J2"/>
    <mergeCell ref="C3:J3"/>
    <mergeCell ref="B56:J66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7BA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7.13"/>
    <col customWidth="1" min="7" max="7" width="10.88"/>
    <col customWidth="1" min="8" max="9" width="14.88"/>
    <col customWidth="1" min="10" max="10" width="10.88"/>
    <col customWidth="1" min="11" max="11" width="1.38"/>
    <col customWidth="1" min="12" max="12" width="8.38"/>
    <col customWidth="1" min="13" max="13" width="7.13"/>
    <col customWidth="1" min="14" max="14" width="4.75"/>
    <col customWidth="1" min="15" max="15" width="23.25"/>
    <col customWidth="1" min="16" max="16" width="7.38"/>
    <col customWidth="1" min="17" max="17" width="6.75"/>
    <col customWidth="1" min="18" max="18" width="11.63"/>
    <col customWidth="1" min="19" max="20" width="15.63"/>
    <col customWidth="1" min="21" max="21" width="11.63"/>
    <col customWidth="1" min="22" max="22" width="1.63"/>
    <col customWidth="1" min="23" max="23" width="3.0"/>
    <col customWidth="1" min="24" max="24" width="11.88"/>
    <col customWidth="1" min="25" max="25" width="20.63"/>
    <col customWidth="1" min="26" max="26" width="10.25"/>
    <col customWidth="1" min="27" max="27" width="11.0"/>
    <col customWidth="1" min="28" max="28" width="7.88"/>
    <col customWidth="1" min="29" max="29" width="11.0"/>
    <col customWidth="1" min="30" max="30" width="4.25"/>
  </cols>
  <sheetData>
    <row r="1">
      <c r="A1" s="194"/>
      <c r="B1" s="195"/>
      <c r="C1" s="682" t="s">
        <v>107</v>
      </c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/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683"/>
      <c r="AD1" s="684"/>
    </row>
    <row r="2">
      <c r="A2" s="685" t="s">
        <v>125</v>
      </c>
      <c r="B2" s="200"/>
      <c r="C2" s="686" t="s">
        <v>126</v>
      </c>
      <c r="AC2" s="687"/>
      <c r="AD2" s="688"/>
    </row>
    <row r="3">
      <c r="A3" s="203"/>
      <c r="B3" s="200"/>
      <c r="C3" s="689" t="s">
        <v>167</v>
      </c>
      <c r="D3" s="402"/>
      <c r="E3" s="402"/>
      <c r="F3" s="402"/>
      <c r="G3" s="402"/>
      <c r="H3" s="402"/>
      <c r="I3" s="402"/>
      <c r="J3" s="402"/>
      <c r="K3" s="690"/>
      <c r="L3" s="691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692"/>
      <c r="W3" s="693" t="s">
        <v>171</v>
      </c>
      <c r="AC3" s="694"/>
      <c r="AD3" s="695"/>
    </row>
    <row r="4">
      <c r="A4" s="696"/>
      <c r="B4" s="13"/>
      <c r="C4" s="530" t="s">
        <v>6</v>
      </c>
      <c r="D4" s="205"/>
      <c r="E4" s="205"/>
      <c r="F4" s="205"/>
      <c r="G4" s="205"/>
      <c r="H4" s="205"/>
      <c r="I4" s="205"/>
      <c r="J4" s="531"/>
      <c r="K4" s="238"/>
      <c r="L4" s="235"/>
      <c r="M4" s="697"/>
      <c r="N4" s="698" t="s">
        <v>172</v>
      </c>
      <c r="O4" s="205"/>
      <c r="P4" s="205"/>
      <c r="Q4" s="205"/>
      <c r="R4" s="205"/>
      <c r="S4" s="205"/>
      <c r="T4" s="205"/>
      <c r="U4" s="205"/>
      <c r="V4" s="699"/>
      <c r="W4" s="700" t="str">
        <f>C4</f>
        <v>The Titans</v>
      </c>
      <c r="X4" s="209"/>
      <c r="Y4" s="213"/>
      <c r="Z4" s="493"/>
      <c r="AA4" s="701" t="str">
        <f>N4</f>
        <v>The Jaffas</v>
      </c>
      <c r="AB4" s="209"/>
      <c r="AC4" s="209"/>
      <c r="AD4" s="213"/>
    </row>
    <row r="5">
      <c r="A5" s="702"/>
      <c r="B5" s="703"/>
      <c r="C5" s="704"/>
      <c r="D5" s="705"/>
      <c r="E5" s="706"/>
      <c r="F5" s="705"/>
      <c r="G5" s="706"/>
      <c r="H5" s="707"/>
      <c r="I5" s="708"/>
      <c r="J5" s="708"/>
      <c r="K5" s="238"/>
      <c r="M5" s="709"/>
      <c r="N5" s="710"/>
      <c r="O5" s="705"/>
      <c r="P5" s="706"/>
      <c r="Q5" s="705"/>
      <c r="R5" s="706"/>
      <c r="S5" s="707"/>
      <c r="T5" s="708"/>
      <c r="U5" s="708"/>
      <c r="V5" s="711"/>
      <c r="W5" s="493"/>
      <c r="X5" s="712"/>
      <c r="Y5" s="493"/>
      <c r="AB5" s="713"/>
      <c r="AC5" s="713"/>
      <c r="AD5" s="714"/>
    </row>
    <row r="6">
      <c r="A6" s="234"/>
      <c r="B6" s="235"/>
      <c r="C6" s="236" t="s">
        <v>173</v>
      </c>
      <c r="D6" s="549"/>
      <c r="E6" s="550"/>
      <c r="F6" s="551"/>
      <c r="G6" s="550"/>
      <c r="H6" s="552"/>
      <c r="I6" s="715"/>
      <c r="K6" s="238"/>
      <c r="M6" s="716"/>
      <c r="N6" s="239" t="s">
        <v>174</v>
      </c>
      <c r="O6" s="549"/>
      <c r="P6" s="550"/>
      <c r="Q6" s="551"/>
      <c r="R6" s="550"/>
      <c r="S6" s="550"/>
      <c r="T6" s="715"/>
      <c r="V6" s="711"/>
      <c r="W6" s="493"/>
      <c r="X6" s="493"/>
      <c r="Y6" s="493"/>
      <c r="Z6" s="493"/>
      <c r="AA6" s="493"/>
      <c r="AB6" s="493"/>
      <c r="AC6" s="493"/>
      <c r="AD6" s="714"/>
    </row>
    <row r="7">
      <c r="A7" s="243" t="s">
        <v>128</v>
      </c>
      <c r="B7" s="244" t="s">
        <v>129</v>
      </c>
      <c r="C7" s="717"/>
      <c r="D7" s="718" t="s">
        <v>130</v>
      </c>
      <c r="E7" s="281" t="s">
        <v>131</v>
      </c>
      <c r="F7" s="281" t="s">
        <v>114</v>
      </c>
      <c r="G7" s="612" t="s">
        <v>132</v>
      </c>
      <c r="H7" s="719" t="s">
        <v>133</v>
      </c>
      <c r="I7" s="719" t="s">
        <v>134</v>
      </c>
      <c r="J7" s="719" t="s">
        <v>135</v>
      </c>
      <c r="K7" s="720"/>
      <c r="L7" s="249" t="s">
        <v>128</v>
      </c>
      <c r="M7" s="721" t="s">
        <v>129</v>
      </c>
      <c r="N7" s="157"/>
      <c r="O7" s="718" t="s">
        <v>130</v>
      </c>
      <c r="P7" s="281" t="s">
        <v>131</v>
      </c>
      <c r="Q7" s="281" t="s">
        <v>114</v>
      </c>
      <c r="R7" s="612" t="s">
        <v>132</v>
      </c>
      <c r="S7" s="719" t="s">
        <v>133</v>
      </c>
      <c r="T7" s="719" t="s">
        <v>134</v>
      </c>
      <c r="U7" s="719" t="s">
        <v>135</v>
      </c>
      <c r="V7" s="561"/>
      <c r="W7" s="722"/>
      <c r="X7" s="493"/>
      <c r="Y7" s="493"/>
      <c r="Z7" s="493"/>
      <c r="AA7" s="493"/>
      <c r="AB7" s="493"/>
      <c r="AC7" s="493"/>
      <c r="AD7" s="723"/>
    </row>
    <row r="8">
      <c r="A8" s="724"/>
      <c r="B8" s="255" t="str">
        <f>VLOOKUP(A8,tsnz!A:F,6,FALSE)</f>
        <v>#N/A</v>
      </c>
      <c r="C8" s="300">
        <v>1.0</v>
      </c>
      <c r="D8" s="563" t="str">
        <f>VLOOKUP(A8,tsnz!A:B,2,FALSE)</f>
        <v>#N/A</v>
      </c>
      <c r="E8" s="564" t="str">
        <f>VLOOKUP(A8,tsnz!A:G,7,FALSE)</f>
        <v>#N/A</v>
      </c>
      <c r="F8" s="565" t="b">
        <v>0</v>
      </c>
      <c r="G8" s="725"/>
      <c r="H8" s="725"/>
      <c r="I8" s="725"/>
      <c r="J8" s="726">
        <f t="shared" ref="J8:J12" si="1">SUM(G8:I8)</f>
        <v>0</v>
      </c>
      <c r="K8" s="567"/>
      <c r="L8" s="241"/>
      <c r="M8" s="727" t="str">
        <f>VLOOKUP(L8,tsnz!A:F,6,FALSE)</f>
        <v>#N/A</v>
      </c>
      <c r="N8" s="268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355"/>
      <c r="S8" s="355"/>
      <c r="T8" s="728"/>
      <c r="U8" s="729">
        <f t="shared" ref="U8:U12" si="2">SUM(R8:T8)</f>
        <v>0</v>
      </c>
      <c r="V8" s="266"/>
      <c r="W8" s="722"/>
      <c r="X8" s="267">
        <f>IF(J18&gt;U18,5,0)</f>
        <v>0</v>
      </c>
      <c r="Y8" s="730" t="s">
        <v>136</v>
      </c>
      <c r="AC8" s="269">
        <f>IF(U18&gt;J18,5,0)</f>
        <v>0</v>
      </c>
      <c r="AD8" s="723"/>
    </row>
    <row r="9">
      <c r="A9" s="731"/>
      <c r="B9" s="255" t="str">
        <f>VLOOKUP(A9,tsnz!A:F,6,FALSE)</f>
        <v>#N/A</v>
      </c>
      <c r="C9" s="300">
        <v>2.0</v>
      </c>
      <c r="D9" s="563" t="str">
        <f>VLOOKUP(A9,tsnz!A:B,2,FALSE)</f>
        <v>#N/A</v>
      </c>
      <c r="E9" s="564" t="str">
        <f>VLOOKUP(A9,tsnz!A:G,7,FALSE)</f>
        <v>#N/A</v>
      </c>
      <c r="F9" s="732" t="b">
        <v>0</v>
      </c>
      <c r="G9" s="733"/>
      <c r="H9" s="733"/>
      <c r="I9" s="733"/>
      <c r="J9" s="734">
        <f t="shared" si="1"/>
        <v>0</v>
      </c>
      <c r="K9" s="567"/>
      <c r="L9" s="241"/>
      <c r="M9" s="727" t="str">
        <f>VLOOKUP(L9,tsnz!A:F,6,FALSE)</f>
        <v>#N/A</v>
      </c>
      <c r="N9" s="268">
        <v>2.0</v>
      </c>
      <c r="O9" s="563" t="str">
        <f>VLOOKUP(L9,tsnz!A:B,2,FALSE)</f>
        <v>#N/A</v>
      </c>
      <c r="P9" s="564" t="str">
        <f>VLOOKUP(L9,tsnz!A:G,7,FALSE)</f>
        <v>#N/A</v>
      </c>
      <c r="Q9" s="565" t="b">
        <v>0</v>
      </c>
      <c r="R9" s="735"/>
      <c r="S9" s="264"/>
      <c r="T9" s="264"/>
      <c r="U9" s="736">
        <f t="shared" si="2"/>
        <v>0</v>
      </c>
      <c r="V9" s="266"/>
      <c r="W9" s="722"/>
      <c r="X9" s="267">
        <f>IF(J28&gt;U28,4,0)</f>
        <v>0</v>
      </c>
      <c r="Y9" s="730" t="s">
        <v>137</v>
      </c>
      <c r="AC9" s="274">
        <f>IF(U28&gt;J28,4,0)</f>
        <v>0</v>
      </c>
      <c r="AD9" s="723"/>
    </row>
    <row r="10">
      <c r="A10" s="737"/>
      <c r="B10" s="255" t="str">
        <f>VLOOKUP(A10,tsnz!A:F,6,FALSE)</f>
        <v>#N/A</v>
      </c>
      <c r="C10" s="300">
        <v>3.0</v>
      </c>
      <c r="D10" s="563" t="str">
        <f>VLOOKUP(A10,tsnz!A:B,2,FALSE)</f>
        <v>#N/A</v>
      </c>
      <c r="E10" s="564" t="str">
        <f>VLOOKUP(A10,tsnz!A:G,7,FALSE)</f>
        <v>#N/A</v>
      </c>
      <c r="F10" s="732" t="b">
        <v>0</v>
      </c>
      <c r="G10" s="738"/>
      <c r="H10" s="733"/>
      <c r="I10" s="733"/>
      <c r="J10" s="734">
        <f t="shared" si="1"/>
        <v>0</v>
      </c>
      <c r="K10" s="567"/>
      <c r="L10" s="241"/>
      <c r="M10" s="727" t="str">
        <f>VLOOKUP(L10,tsnz!A:F,6,FALSE)</f>
        <v>#N/A</v>
      </c>
      <c r="N10" s="268">
        <v>3.0</v>
      </c>
      <c r="O10" s="563" t="str">
        <f>VLOOKUP(L10,tsnz!A:B,2,FALSE)</f>
        <v>#N/A</v>
      </c>
      <c r="P10" s="564" t="str">
        <f>VLOOKUP(L10,tsnz!A:G,7,FALSE)</f>
        <v>#N/A</v>
      </c>
      <c r="Q10" s="565" t="b">
        <v>0</v>
      </c>
      <c r="R10" s="264"/>
      <c r="S10" s="264"/>
      <c r="T10" s="264"/>
      <c r="U10" s="736">
        <f t="shared" si="2"/>
        <v>0</v>
      </c>
      <c r="V10" s="266"/>
      <c r="W10" s="722"/>
      <c r="X10" s="267">
        <f>IF(J36&gt;U36,3,0)</f>
        <v>0</v>
      </c>
      <c r="Y10" s="730" t="s">
        <v>138</v>
      </c>
      <c r="AC10" s="274">
        <f>IF(U36&gt;J36,3,0)</f>
        <v>0</v>
      </c>
      <c r="AD10" s="723"/>
    </row>
    <row r="11">
      <c r="A11" s="737"/>
      <c r="B11" s="255" t="str">
        <f>VLOOKUP(A11,tsnz!A:F,6,FALSE)</f>
        <v>#N/A</v>
      </c>
      <c r="C11" s="300">
        <v>4.0</v>
      </c>
      <c r="D11" s="563" t="str">
        <f>VLOOKUP(A11,tsnz!A:B,2,FALSE)</f>
        <v>#N/A</v>
      </c>
      <c r="E11" s="564" t="str">
        <f>VLOOKUP(A11,tsnz!A:G,7,FALSE)</f>
        <v>#N/A</v>
      </c>
      <c r="F11" s="732" t="b">
        <v>0</v>
      </c>
      <c r="G11" s="739"/>
      <c r="H11" s="739"/>
      <c r="I11" s="739"/>
      <c r="J11" s="734">
        <f t="shared" si="1"/>
        <v>0</v>
      </c>
      <c r="K11" s="567"/>
      <c r="L11" s="740"/>
      <c r="M11" s="727" t="str">
        <f>VLOOKUP(L11,tsnz!A:F,6,FALSE)</f>
        <v>#N/A</v>
      </c>
      <c r="N11" s="268">
        <v>4.0</v>
      </c>
      <c r="O11" s="563" t="str">
        <f>VLOOKUP(L11,tsnz!A:B,2,FALSE)</f>
        <v>#N/A</v>
      </c>
      <c r="P11" s="564" t="str">
        <f>VLOOKUP(L11,tsnz!A:G,7,FALSE)</f>
        <v>#N/A</v>
      </c>
      <c r="Q11" s="732" t="b">
        <v>0</v>
      </c>
      <c r="R11" s="741"/>
      <c r="S11" s="264"/>
      <c r="T11" s="264"/>
      <c r="U11" s="736">
        <f t="shared" si="2"/>
        <v>0</v>
      </c>
      <c r="V11" s="266"/>
      <c r="W11" s="722"/>
      <c r="X11" s="280">
        <f>IF(J39&gt;U39,1,0)</f>
        <v>0</v>
      </c>
      <c r="Y11" s="742" t="s">
        <v>139</v>
      </c>
      <c r="AC11" s="282">
        <f>IF(U39&gt;J39,1,0)</f>
        <v>0</v>
      </c>
      <c r="AD11" s="723"/>
    </row>
    <row r="12">
      <c r="A12" s="737"/>
      <c r="B12" s="255" t="str">
        <f>VLOOKUP(A12,tsnz!A:F,6,FALSE)</f>
        <v>#N/A</v>
      </c>
      <c r="C12" s="300">
        <v>5.0</v>
      </c>
      <c r="D12" s="563" t="str">
        <f>VLOOKUP(A12,tsnz!A:B,2,FALSE)</f>
        <v>#N/A</v>
      </c>
      <c r="E12" s="564" t="str">
        <f>VLOOKUP(A12,tsnz!A:G,7,FALSE)</f>
        <v>#N/A</v>
      </c>
      <c r="F12" s="732" t="b">
        <v>0</v>
      </c>
      <c r="G12" s="743"/>
      <c r="H12" s="744"/>
      <c r="I12" s="744"/>
      <c r="J12" s="745">
        <f t="shared" si="1"/>
        <v>0</v>
      </c>
      <c r="K12" s="567"/>
      <c r="L12" s="740"/>
      <c r="M12" s="727" t="str">
        <f>VLOOKUP(L12,tsnz!A:F,6,FALSE)</f>
        <v>#N/A</v>
      </c>
      <c r="N12" s="268">
        <v>5.0</v>
      </c>
      <c r="O12" s="563" t="str">
        <f>VLOOKUP(L12,tsnz!A:B,2,FALSE)</f>
        <v>#N/A</v>
      </c>
      <c r="P12" s="564" t="str">
        <f>VLOOKUP(L12,tsnz!A:G,7,FALSE)</f>
        <v>#N/A</v>
      </c>
      <c r="Q12" s="732" t="b">
        <v>0</v>
      </c>
      <c r="R12" s="291"/>
      <c r="S12" s="355"/>
      <c r="T12" s="355"/>
      <c r="U12" s="746">
        <f t="shared" si="2"/>
        <v>0</v>
      </c>
      <c r="V12" s="266"/>
      <c r="W12" s="722"/>
      <c r="X12" s="747"/>
      <c r="Y12" s="742" t="s">
        <v>175</v>
      </c>
      <c r="AC12" s="493"/>
      <c r="AD12" s="723"/>
    </row>
    <row r="13">
      <c r="A13" s="748"/>
      <c r="B13" s="749"/>
      <c r="C13" s="307"/>
      <c r="D13" s="107"/>
      <c r="E13" s="750"/>
      <c r="F13" s="581"/>
      <c r="G13" s="476"/>
      <c r="H13" s="476"/>
      <c r="I13" s="723"/>
      <c r="J13" s="751">
        <f>((SUM(J8:J12)-(ROUND(J8,0)+ROUND(J9,0)+ROUND(J10,0)+ROUND(J11,0)+ROUND(J12,0)))/10)+ROUND(J8,0)+ROUND(J9,0)+ROUND(J10,0)+ROUND(J11,0)+ROUND(J12,0)</f>
        <v>0</v>
      </c>
      <c r="K13" s="567"/>
      <c r="L13" s="752"/>
      <c r="M13" s="114"/>
      <c r="N13" s="107"/>
      <c r="O13" s="107"/>
      <c r="P13" s="750"/>
      <c r="Q13" s="581"/>
      <c r="R13" s="121"/>
      <c r="S13" s="121"/>
      <c r="T13" s="314"/>
      <c r="U13" s="753">
        <f>((SUM(U8:U12)-(ROUND(U8,0)+ROUND(U9,0)+ROUND(U10,0)+ROUND(U11,0)+ROUND(U12,0)))/10)+ROUND(U8,0)+ROUND(U9,0)+ROUND(U10,0)+ROUND(U11,0)+ROUND(U12,0)</f>
        <v>0</v>
      </c>
      <c r="V13" s="266"/>
      <c r="W13" s="722"/>
      <c r="X13" s="754">
        <f>IF(H8+I8&gt;=200,1,0)+IF(H9+I9&gt;=200,1,0)+IF(H10+I10&gt;=200,1,0)+IF(H11+I11&gt;=200,1,0)+IF(H12+I12&gt;=200,1,0)+IF(H18+I18&gt;=200,1,0+IF(H19+I19&gt;=200,1,0))+IF(H20+I20&gt;=200,1,0)</f>
        <v>0</v>
      </c>
      <c r="Y13" s="730" t="s">
        <v>141</v>
      </c>
      <c r="AC13" s="269">
        <f>IF(S8+T8&gt;=200,1,0)+IF(S9+T9&gt;=200,1,0)+IF(S10+T10&gt;=200,1,0)+IF(S11+T11&gt;=200,1,0)+IF(S12+T12&gt;=200,1,0)+IF(S18+T18&gt;=200,1,0+IF(S19+T19&gt;=200,1,0))+IF(S20+T20&gt;=200,1,0)</f>
        <v>0</v>
      </c>
      <c r="AD13" s="723"/>
    </row>
    <row r="14">
      <c r="A14" s="748"/>
      <c r="B14" s="749"/>
      <c r="C14" s="307"/>
      <c r="D14" s="107"/>
      <c r="E14" s="107"/>
      <c r="F14" s="107"/>
      <c r="G14" s="472"/>
      <c r="H14" s="472"/>
      <c r="I14" s="472"/>
      <c r="J14" s="360"/>
      <c r="K14" s="567"/>
      <c r="L14" s="752"/>
      <c r="M14" s="114"/>
      <c r="N14" s="107"/>
      <c r="O14" s="107"/>
      <c r="P14" s="107"/>
      <c r="Q14" s="107"/>
      <c r="R14" s="107"/>
      <c r="S14" s="107"/>
      <c r="T14" s="107"/>
      <c r="U14" s="360"/>
      <c r="V14" s="266"/>
      <c r="W14" s="722"/>
      <c r="X14" s="754">
        <f>SUMPRODUCT(
  (IFERROR(G8:I12,0)&gt;=100) *
  (
    (IFERROR(E8:E12,"")="C") +
    (IFERROR(E8:E12,"")="D") +
    (IFERROR(F8:F12,FALSE)=TRUE)
  &gt;0)
)
+
SUMPRODUCT(
  (IFERROR(G18:I20,0)&gt;=100) *
  (
    (IFERROR(E18:E20,"")="C") +
    (IFERROR(E18:E20,"")="D") +
    (IFERROR(F18:F20,FALSE)=TRUE)
  &gt;0)
)
+
SUMPRODUCT(
  (IFERROR(G26:I27,0)&gt;=100) *
  (
    (IFERROR(E26:E27,"")="C") +
    (IFERROR(E26:E27,"")="D") +
    (IFERROR(F26:F27,FALSE)=TRUE)
  &gt;0)
)</f>
        <v>0</v>
      </c>
      <c r="Y14" s="755" t="s">
        <v>176</v>
      </c>
      <c r="AC14" s="274">
        <f>SUMPRODUCT(
  (IFERROR(R8:T12,0)&gt;=100) *
  (
    (IFERROR(P8:P12,"")="C") +
    (IFERROR(P8:P12,"")="D") +
    (IFERROR(Q8:Q12,FALSE)=TRUE)
  &gt;0)
)
+
SUMPRODUCT(
  (IFERROR(R18:T20,0)&gt;=100) *
  (
    (IFERROR(P18:P20,"")="C") +
    (IFERROR(P18:P20,"")="D") +
    (IFERROR(Q18:Q20,FALSE)=TRUE)
  &gt;0)
)
+
SUMPRODUCT(
  (IFERROR(R26:T27,0)&gt;=100) *
  (
    (IFERROR(P26:P27,"")="C") +
    (IFERROR(P26:P27,"")="D") +
    (IFERROR(Q26:Q27,FALSE)=TRUE)
  &gt;0)
)</f>
        <v>0</v>
      </c>
      <c r="AD14" s="723"/>
    </row>
    <row r="15">
      <c r="A15" s="756"/>
      <c r="B15" s="268"/>
      <c r="C15" s="307"/>
      <c r="D15" s="107"/>
      <c r="E15" s="107"/>
      <c r="F15" s="107"/>
      <c r="G15" s="472"/>
      <c r="H15" s="472"/>
      <c r="I15" s="472"/>
      <c r="J15" s="141"/>
      <c r="K15" s="567"/>
      <c r="L15" s="472"/>
      <c r="M15" s="114"/>
      <c r="N15" s="107"/>
      <c r="O15" s="107"/>
      <c r="P15" s="107"/>
      <c r="Q15" s="107"/>
      <c r="R15" s="107"/>
      <c r="S15" s="107"/>
      <c r="T15" s="107"/>
      <c r="U15" s="141"/>
      <c r="V15" s="266"/>
      <c r="W15" s="722"/>
      <c r="X15" s="757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18&gt;=100.1,1,0)+IF(H18&gt;=100.1,1,0)+IF(I18&gt;=100.1,1,0)+IF(G19&gt;=100.1,1,0)+IF(H19&gt;=100.1,1,0+IF(I19&gt;=100.1,1,0)+IF(G20&gt;=100.1,1,0)+IF(H20&gt;=100.1,1,0)+IF(I20&gt;=100.1,1,0)+IF(G26&gt;=100.1,1,0)+IF(H26&gt;=100.1,1,0)+IF(G27&gt;=100.1,1,0)+IF(H27&gt;=100.1,1,0))</f>
        <v>0</v>
      </c>
      <c r="Y15" s="730" t="s">
        <v>143</v>
      </c>
      <c r="AC15" s="274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18&gt;=100.1,1,0)+IF(S18&gt;=100.1,1,0)+IF(T18&gt;=100.1,1,0)+IF(R19&gt;=100.1,1,0)+IF(S19&gt;=100.1,1,0+IF(T19&gt;=100.1,1,0)+IF(R20&gt;=100.1,1,0)+IF(S20&gt;=100.1,1,0)+IF(T20&gt;=100.1,1,0)+IF(R26&gt;=100.1,1,0)+IF(S26&gt;=100.1,1,0)+IF(R27&gt;=100.1,1,0)+IF(S27&gt;=100.1,1,0))</f>
        <v>0</v>
      </c>
      <c r="AD15" s="723"/>
    </row>
    <row r="16">
      <c r="A16" s="756"/>
      <c r="B16" s="268"/>
      <c r="C16" s="236" t="s">
        <v>177</v>
      </c>
      <c r="D16" s="107"/>
      <c r="E16" s="758" t="s">
        <v>178</v>
      </c>
      <c r="F16" s="107"/>
      <c r="G16" s="472"/>
      <c r="H16" s="472"/>
      <c r="I16" s="472"/>
      <c r="J16" s="759"/>
      <c r="K16" s="567"/>
      <c r="L16" s="472"/>
      <c r="M16" s="716"/>
      <c r="N16" s="239" t="s">
        <v>177</v>
      </c>
      <c r="O16" s="239"/>
      <c r="P16" s="107"/>
      <c r="Q16" s="740" t="s">
        <v>178</v>
      </c>
      <c r="R16" s="107"/>
      <c r="S16" s="107"/>
      <c r="T16" s="107"/>
      <c r="U16" s="759"/>
      <c r="V16" s="266"/>
      <c r="W16" s="493"/>
      <c r="X16" s="760"/>
      <c r="Y16" s="493"/>
      <c r="AC16" s="761"/>
      <c r="AD16" s="714"/>
    </row>
    <row r="17">
      <c r="A17" s="762" t="s">
        <v>128</v>
      </c>
      <c r="B17" s="244" t="s">
        <v>129</v>
      </c>
      <c r="C17" s="307"/>
      <c r="D17" s="763" t="s">
        <v>130</v>
      </c>
      <c r="E17" s="268" t="s">
        <v>131</v>
      </c>
      <c r="F17" s="268" t="s">
        <v>114</v>
      </c>
      <c r="G17" s="764" t="s">
        <v>164</v>
      </c>
      <c r="H17" s="764" t="s">
        <v>165</v>
      </c>
      <c r="I17" s="765" t="s">
        <v>134</v>
      </c>
      <c r="J17" s="766" t="s">
        <v>135</v>
      </c>
      <c r="K17" s="567"/>
      <c r="L17" s="109" t="s">
        <v>128</v>
      </c>
      <c r="M17" s="721" t="s">
        <v>129</v>
      </c>
      <c r="N17" s="107"/>
      <c r="O17" s="763" t="s">
        <v>130</v>
      </c>
      <c r="P17" s="268" t="s">
        <v>131</v>
      </c>
      <c r="Q17" s="268" t="s">
        <v>114</v>
      </c>
      <c r="R17" s="767" t="s">
        <v>164</v>
      </c>
      <c r="S17" s="767" t="s">
        <v>165</v>
      </c>
      <c r="T17" s="768" t="s">
        <v>134</v>
      </c>
      <c r="U17" s="766" t="s">
        <v>135</v>
      </c>
      <c r="V17" s="266"/>
      <c r="W17" s="493"/>
      <c r="X17" s="304">
        <f>SUM(X8:X16)</f>
        <v>0</v>
      </c>
      <c r="Y17" s="149" t="s">
        <v>115</v>
      </c>
      <c r="AC17" s="305">
        <f>SUM(AC8:AC16)</f>
        <v>0</v>
      </c>
      <c r="AD17" s="769"/>
    </row>
    <row r="18">
      <c r="A18" s="737"/>
      <c r="B18" s="255" t="str">
        <f>VLOOKUP(A18,tsnz!A:F,6,FALSE)</f>
        <v>#N/A</v>
      </c>
      <c r="C18" s="300">
        <v>1.0</v>
      </c>
      <c r="D18" s="563" t="str">
        <f>VLOOKUP(A18,tsnz!A:B,2,FALSE)</f>
        <v>#N/A</v>
      </c>
      <c r="E18" s="564" t="str">
        <f>VLOOKUP(A18,tsnz!A:G,7,FALSE)</f>
        <v>#N/A</v>
      </c>
      <c r="F18" s="732" t="b">
        <v>0</v>
      </c>
      <c r="G18" s="733"/>
      <c r="H18" s="770"/>
      <c r="I18" s="725"/>
      <c r="J18" s="734">
        <f t="shared" ref="J18:J20" si="3">SUM(G18:I18)</f>
        <v>0</v>
      </c>
      <c r="K18" s="595"/>
      <c r="L18" s="740"/>
      <c r="M18" s="727" t="str">
        <f>VLOOKUP(L18,tsnz!A:F,6,FALSE)</f>
        <v>#N/A</v>
      </c>
      <c r="N18" s="268">
        <v>1.0</v>
      </c>
      <c r="O18" s="563" t="str">
        <f>VLOOKUP(L18,tsnz!A:B,2,FALSE)</f>
        <v>#N/A</v>
      </c>
      <c r="P18" s="564" t="str">
        <f>VLOOKUP(L18,tsnz!A:G,7,FALSE)</f>
        <v>#N/A</v>
      </c>
      <c r="Q18" s="732" t="b">
        <v>0</v>
      </c>
      <c r="R18" s="264"/>
      <c r="S18" s="355"/>
      <c r="T18" s="728"/>
      <c r="U18" s="736">
        <f t="shared" ref="U18:U20" si="4">SUM(R18:T18)</f>
        <v>0</v>
      </c>
      <c r="V18" s="316"/>
      <c r="W18" s="722"/>
      <c r="X18" s="493"/>
      <c r="Z18" s="472"/>
      <c r="AA18" s="771"/>
      <c r="AB18" s="472"/>
      <c r="AC18" s="472"/>
      <c r="AD18" s="723"/>
    </row>
    <row r="19">
      <c r="A19" s="737"/>
      <c r="B19" s="255" t="str">
        <f>VLOOKUP(A19,tsnz!A:F,6,FALSE)</f>
        <v>#N/A</v>
      </c>
      <c r="C19" s="300">
        <v>2.0</v>
      </c>
      <c r="D19" s="563" t="str">
        <f>VLOOKUP(A19,tsnz!A:B,2,FALSE)</f>
        <v>#N/A</v>
      </c>
      <c r="E19" s="564" t="str">
        <f>VLOOKUP(A19,tsnz!A:G,7,FALSE)</f>
        <v>#N/A</v>
      </c>
      <c r="F19" s="732" t="b">
        <v>0</v>
      </c>
      <c r="G19" s="772"/>
      <c r="H19" s="743"/>
      <c r="I19" s="743"/>
      <c r="J19" s="734">
        <f t="shared" si="3"/>
        <v>0</v>
      </c>
      <c r="K19" s="597"/>
      <c r="L19" s="740"/>
      <c r="M19" s="727" t="str">
        <f>VLOOKUP(L19,tsnz!A:F,6,FALSE)</f>
        <v>#N/A</v>
      </c>
      <c r="N19" s="268">
        <v>2.0</v>
      </c>
      <c r="O19" s="563" t="str">
        <f>VLOOKUP(L19,tsnz!A:B,2,FALSE)</f>
        <v>#N/A</v>
      </c>
      <c r="P19" s="564" t="str">
        <f>VLOOKUP(L19,tsnz!A:G,7,FALSE)</f>
        <v>#N/A</v>
      </c>
      <c r="Q19" s="732" t="b">
        <v>0</v>
      </c>
      <c r="R19" s="273"/>
      <c r="S19" s="291"/>
      <c r="T19" s="291"/>
      <c r="U19" s="736">
        <f t="shared" si="4"/>
        <v>0</v>
      </c>
      <c r="V19" s="266"/>
      <c r="W19" s="773"/>
      <c r="X19" s="493"/>
      <c r="Z19" s="472"/>
      <c r="AA19" s="472"/>
      <c r="AB19" s="752"/>
      <c r="AC19" s="752"/>
      <c r="AD19" s="723"/>
    </row>
    <row r="20">
      <c r="A20" s="737"/>
      <c r="B20" s="255" t="str">
        <f>VLOOKUP(A20,tsnz!A:F,6,FALSE)</f>
        <v>#N/A</v>
      </c>
      <c r="C20" s="300">
        <v>3.0</v>
      </c>
      <c r="D20" s="563" t="str">
        <f>VLOOKUP(A20,tsnz!A:B,2,FALSE)</f>
        <v>#N/A</v>
      </c>
      <c r="E20" s="564" t="str">
        <f>VLOOKUP(A20,tsnz!A:G,7,FALSE)</f>
        <v>#N/A</v>
      </c>
      <c r="F20" s="732" t="b">
        <v>0</v>
      </c>
      <c r="G20" s="772"/>
      <c r="H20" s="743"/>
      <c r="I20" s="743"/>
      <c r="J20" s="745">
        <f t="shared" si="3"/>
        <v>0</v>
      </c>
      <c r="K20" s="597"/>
      <c r="L20" s="740"/>
      <c r="M20" s="727" t="str">
        <f>VLOOKUP(L20,tsnz!A:F,6,FALSE)</f>
        <v>#N/A</v>
      </c>
      <c r="N20" s="268">
        <v>3.0</v>
      </c>
      <c r="O20" s="563" t="str">
        <f>VLOOKUP(L20,tsnz!A:B,2,FALSE)</f>
        <v>#N/A</v>
      </c>
      <c r="P20" s="564" t="str">
        <f>VLOOKUP(L20,tsnz!A:G,7,FALSE)</f>
        <v>#N/A</v>
      </c>
      <c r="Q20" s="565" t="b">
        <v>0</v>
      </c>
      <c r="R20" s="273"/>
      <c r="S20" s="291"/>
      <c r="T20" s="291"/>
      <c r="U20" s="746">
        <f t="shared" si="4"/>
        <v>0</v>
      </c>
      <c r="V20" s="266"/>
      <c r="W20" s="773"/>
      <c r="X20" s="493"/>
      <c r="Z20" s="472"/>
      <c r="AA20" s="493"/>
      <c r="AB20" s="476"/>
      <c r="AC20" s="476"/>
      <c r="AD20" s="723"/>
    </row>
    <row r="21">
      <c r="A21" s="756"/>
      <c r="B21" s="107"/>
      <c r="C21" s="307"/>
      <c r="D21" s="107"/>
      <c r="E21" s="107"/>
      <c r="F21" s="107"/>
      <c r="G21" s="476"/>
      <c r="H21" s="476"/>
      <c r="I21" s="476"/>
      <c r="J21" s="751">
        <f>((SUM(J18:J20)-(ROUND(J18,0)+ROUND(J19,0)+ROUND(J20,0)))/10)+ROUND(J18,0)+ROUND(J19,0)+ROUND(J20,0)</f>
        <v>0</v>
      </c>
      <c r="K21" s="597"/>
      <c r="L21" s="472"/>
      <c r="M21" s="114"/>
      <c r="N21" s="107"/>
      <c r="O21" s="107"/>
      <c r="P21" s="107"/>
      <c r="Q21" s="107"/>
      <c r="R21" s="121"/>
      <c r="S21" s="121"/>
      <c r="T21" s="121"/>
      <c r="U21" s="753">
        <f>((SUM(U18:U20)-(ROUND(U18,0)+ROUND(U19,0)+ROUND(U20,0)))/10)+ROUND(U18,0)+ROUND(U19,0)+ROUND(U20,0)</f>
        <v>0</v>
      </c>
      <c r="V21" s="266"/>
      <c r="W21" s="752"/>
      <c r="X21" s="493"/>
      <c r="Y21" s="472"/>
      <c r="Z21" s="472"/>
      <c r="AA21" s="493"/>
      <c r="AB21" s="476"/>
      <c r="AC21" s="476"/>
      <c r="AD21" s="723"/>
    </row>
    <row r="22">
      <c r="A22" s="756"/>
      <c r="B22" s="13"/>
      <c r="C22" s="307"/>
      <c r="D22" s="107"/>
      <c r="E22" s="107"/>
      <c r="F22" s="107"/>
      <c r="G22" s="490"/>
      <c r="H22" s="490"/>
      <c r="I22" s="490"/>
      <c r="J22" s="141"/>
      <c r="K22" s="774"/>
      <c r="L22" s="472"/>
      <c r="M22" s="114"/>
      <c r="N22" s="107"/>
      <c r="O22" s="107"/>
      <c r="P22" s="107"/>
      <c r="Q22" s="107"/>
      <c r="R22" s="141"/>
      <c r="S22" s="141"/>
      <c r="T22" s="141"/>
      <c r="U22" s="141"/>
      <c r="V22" s="561"/>
      <c r="W22" s="752"/>
      <c r="X22" s="493"/>
      <c r="Y22" s="472"/>
      <c r="Z22" s="472"/>
      <c r="AA22" s="493"/>
      <c r="AB22" s="476"/>
      <c r="AC22" s="476"/>
      <c r="AD22" s="723"/>
    </row>
    <row r="23">
      <c r="A23" s="756"/>
      <c r="B23" s="268"/>
      <c r="C23" s="307"/>
      <c r="D23" s="107"/>
      <c r="E23" s="107"/>
      <c r="F23" s="107"/>
      <c r="G23" s="472"/>
      <c r="H23" s="472"/>
      <c r="I23" s="472"/>
      <c r="J23" s="107"/>
      <c r="K23" s="775"/>
      <c r="L23" s="472"/>
      <c r="M23" s="114"/>
      <c r="N23" s="107"/>
      <c r="O23" s="107"/>
      <c r="P23" s="107"/>
      <c r="Q23" s="107"/>
      <c r="R23" s="107"/>
      <c r="S23" s="107"/>
      <c r="T23" s="107"/>
      <c r="U23" s="107"/>
      <c r="V23" s="266"/>
      <c r="W23" s="752"/>
      <c r="X23" s="493"/>
      <c r="Y23" s="472"/>
      <c r="Z23" s="472"/>
      <c r="AA23" s="493"/>
      <c r="AB23" s="476"/>
      <c r="AC23" s="476"/>
      <c r="AD23" s="723"/>
    </row>
    <row r="24">
      <c r="A24" s="756"/>
      <c r="B24" s="268"/>
      <c r="C24" s="776" t="s">
        <v>179</v>
      </c>
      <c r="D24" s="107"/>
      <c r="E24" s="107"/>
      <c r="F24" s="107"/>
      <c r="G24" s="472"/>
      <c r="H24" s="472"/>
      <c r="I24" s="472"/>
      <c r="J24" s="759"/>
      <c r="K24" s="775"/>
      <c r="L24" s="472"/>
      <c r="M24" s="716"/>
      <c r="N24" s="156" t="s">
        <v>179</v>
      </c>
      <c r="O24" s="156"/>
      <c r="P24" s="107"/>
      <c r="Q24" s="107"/>
      <c r="R24" s="107"/>
      <c r="S24" s="107"/>
      <c r="T24" s="107"/>
      <c r="U24" s="759"/>
      <c r="V24" s="266"/>
      <c r="W24" s="752"/>
      <c r="X24" s="493"/>
      <c r="Y24" s="752"/>
      <c r="Z24" s="752"/>
      <c r="AA24" s="493"/>
      <c r="AB24" s="476"/>
      <c r="AC24" s="476"/>
      <c r="AD24" s="723"/>
    </row>
    <row r="25">
      <c r="A25" s="762" t="s">
        <v>128</v>
      </c>
      <c r="B25" s="249"/>
      <c r="C25" s="307"/>
      <c r="D25" s="763" t="s">
        <v>130</v>
      </c>
      <c r="E25" s="268" t="s">
        <v>131</v>
      </c>
      <c r="F25" s="268" t="s">
        <v>114</v>
      </c>
      <c r="G25" s="764" t="s">
        <v>147</v>
      </c>
      <c r="H25" s="764" t="s">
        <v>166</v>
      </c>
      <c r="I25" s="472"/>
      <c r="J25" s="777" t="s">
        <v>135</v>
      </c>
      <c r="K25" s="595"/>
      <c r="L25" s="109" t="s">
        <v>128</v>
      </c>
      <c r="M25" s="721" t="s">
        <v>129</v>
      </c>
      <c r="N25" s="107"/>
      <c r="O25" s="763" t="s">
        <v>130</v>
      </c>
      <c r="P25" s="268" t="s">
        <v>131</v>
      </c>
      <c r="Q25" s="268" t="s">
        <v>114</v>
      </c>
      <c r="R25" s="767" t="s">
        <v>147</v>
      </c>
      <c r="S25" s="767" t="s">
        <v>166</v>
      </c>
      <c r="T25" s="107"/>
      <c r="U25" s="777" t="s">
        <v>135</v>
      </c>
      <c r="V25" s="266"/>
      <c r="W25" s="752"/>
      <c r="X25" s="493"/>
      <c r="Y25" s="472"/>
      <c r="Z25" s="472"/>
      <c r="AA25" s="493"/>
      <c r="AB25" s="476"/>
      <c r="AC25" s="476"/>
      <c r="AD25" s="723"/>
    </row>
    <row r="26">
      <c r="A26" s="737"/>
      <c r="B26" s="255" t="str">
        <f>VLOOKUP(A26,tsnz!A:F,6,FALSE)</f>
        <v>#N/A</v>
      </c>
      <c r="C26" s="300">
        <v>1.0</v>
      </c>
      <c r="D26" s="563" t="str">
        <f>VLOOKUP(A26,tsnz!A:B,2,FALSE)</f>
        <v>#N/A</v>
      </c>
      <c r="E26" s="564" t="str">
        <f>VLOOKUP(A26,tsnz!A:G,7,FALSE)</f>
        <v>#N/A</v>
      </c>
      <c r="F26" s="778" t="b">
        <v>0</v>
      </c>
      <c r="G26" s="733"/>
      <c r="H26" s="725"/>
      <c r="I26" s="472"/>
      <c r="J26" s="779">
        <f t="shared" ref="J26:J27" si="5">SUM(G26:H26)</f>
        <v>0</v>
      </c>
      <c r="K26" s="775"/>
      <c r="L26" s="241"/>
      <c r="M26" s="727" t="str">
        <f>VLOOKUP(L26,tsnz!A:F,6,FALSE)</f>
        <v>#N/A</v>
      </c>
      <c r="N26" s="268">
        <v>1.0</v>
      </c>
      <c r="O26" s="563" t="str">
        <f>VLOOKUP(L26,tsnz!A:B,2,FALSE)</f>
        <v>#N/A</v>
      </c>
      <c r="P26" s="564" t="str">
        <f>VLOOKUP(L26,tsnz!A:G,7,FALSE)</f>
        <v>#N/A</v>
      </c>
      <c r="Q26" s="259" t="b">
        <v>0</v>
      </c>
      <c r="R26" s="264"/>
      <c r="S26" s="728"/>
      <c r="T26" s="107"/>
      <c r="U26" s="780">
        <f t="shared" ref="U26:U27" si="6">SUM(R26:S26)</f>
        <v>0</v>
      </c>
      <c r="V26" s="266"/>
      <c r="W26" s="752"/>
      <c r="X26" s="493"/>
      <c r="Y26" s="752"/>
      <c r="Z26" s="752"/>
      <c r="AA26" s="493"/>
      <c r="AB26" s="476"/>
      <c r="AC26" s="476"/>
      <c r="AD26" s="723"/>
    </row>
    <row r="27">
      <c r="A27" s="737"/>
      <c r="B27" s="255" t="str">
        <f>VLOOKUP(A27,tsnz!A:F,6,FALSE)</f>
        <v>#N/A</v>
      </c>
      <c r="C27" s="300">
        <v>2.0</v>
      </c>
      <c r="D27" s="563" t="str">
        <f>VLOOKUP(A27,tsnz!A:B,2,FALSE)</f>
        <v>#N/A</v>
      </c>
      <c r="E27" s="564" t="str">
        <f>VLOOKUP(A27,tsnz!A:G,7,FALSE)</f>
        <v>#N/A</v>
      </c>
      <c r="F27" s="778" t="b">
        <v>0</v>
      </c>
      <c r="G27" s="772"/>
      <c r="H27" s="743"/>
      <c r="I27" s="472"/>
      <c r="J27" s="781">
        <f t="shared" si="5"/>
        <v>0</v>
      </c>
      <c r="K27" s="595"/>
      <c r="L27" s="740"/>
      <c r="M27" s="727" t="str">
        <f>VLOOKUP(L27,tsnz!A:F,6,FALSE)</f>
        <v>#N/A</v>
      </c>
      <c r="N27" s="268">
        <v>2.0</v>
      </c>
      <c r="O27" s="563" t="str">
        <f>VLOOKUP(L27,tsnz!A:B,2,FALSE)</f>
        <v>#N/A</v>
      </c>
      <c r="P27" s="564" t="str">
        <f>VLOOKUP(L27,tsnz!A:G,7,FALSE)</f>
        <v>#N/A</v>
      </c>
      <c r="Q27" s="259" t="b">
        <v>0</v>
      </c>
      <c r="R27" s="273"/>
      <c r="S27" s="291"/>
      <c r="T27" s="107"/>
      <c r="U27" s="782">
        <f t="shared" si="6"/>
        <v>0</v>
      </c>
      <c r="V27" s="266"/>
      <c r="W27" s="752"/>
      <c r="X27" s="493"/>
      <c r="Y27" s="472"/>
      <c r="Z27" s="472"/>
      <c r="AA27" s="493"/>
      <c r="AB27" s="476"/>
      <c r="AC27" s="476"/>
      <c r="AD27" s="723"/>
    </row>
    <row r="28">
      <c r="A28" s="756"/>
      <c r="B28" s="268"/>
      <c r="C28" s="307"/>
      <c r="D28" s="107"/>
      <c r="E28" s="107"/>
      <c r="F28" s="107"/>
      <c r="G28" s="360"/>
      <c r="H28" s="121"/>
      <c r="I28" s="314"/>
      <c r="J28" s="783">
        <f>((SUM(J26:J27)-(ROUND(J26,0)+ROUND(J27,0)))/10)+ROUND(J26,0)+ROUND(J27,0)</f>
        <v>0</v>
      </c>
      <c r="K28" s="595"/>
      <c r="L28" s="472"/>
      <c r="M28" s="784"/>
      <c r="N28" s="109"/>
      <c r="O28" s="107"/>
      <c r="P28" s="109"/>
      <c r="Q28" s="107"/>
      <c r="R28" s="360"/>
      <c r="S28" s="121"/>
      <c r="T28" s="314"/>
      <c r="U28" s="785">
        <f>((SUM(U26:U27)-(ROUND(U26,0)+ROUND(U27,0)))/10)+ROUND(U26,0)+ROUND(U27,0)</f>
        <v>0</v>
      </c>
      <c r="V28" s="316"/>
      <c r="W28" s="752"/>
      <c r="X28" s="786"/>
      <c r="Y28" s="472"/>
      <c r="Z28" s="472"/>
      <c r="AA28" s="786"/>
      <c r="AB28" s="476"/>
      <c r="AC28" s="476"/>
      <c r="AD28" s="723"/>
    </row>
    <row r="29">
      <c r="A29" s="347"/>
      <c r="B29" s="107"/>
      <c r="C29" s="307"/>
      <c r="D29" s="107"/>
      <c r="E29" s="109"/>
      <c r="F29" s="107"/>
      <c r="G29" s="321"/>
      <c r="H29" s="321"/>
      <c r="I29" s="321"/>
      <c r="J29" s="321"/>
      <c r="K29" s="597"/>
      <c r="L29" s="472"/>
      <c r="M29" s="114"/>
      <c r="N29" s="107"/>
      <c r="O29" s="107"/>
      <c r="P29" s="109"/>
      <c r="Q29" s="107"/>
      <c r="R29" s="321"/>
      <c r="S29" s="321"/>
      <c r="T29" s="321"/>
      <c r="U29" s="321"/>
      <c r="V29" s="266"/>
      <c r="W29" s="752"/>
      <c r="X29" s="493"/>
      <c r="Y29" s="752"/>
      <c r="Z29" s="752"/>
      <c r="AA29" s="493"/>
      <c r="AB29" s="472"/>
      <c r="AC29" s="472"/>
      <c r="AD29" s="787"/>
    </row>
    <row r="30">
      <c r="A30" s="347"/>
      <c r="B30" s="107"/>
      <c r="C30" s="372"/>
      <c r="D30" s="241"/>
      <c r="F30" s="373"/>
      <c r="G30" s="363"/>
      <c r="H30" s="150"/>
      <c r="I30" s="150"/>
      <c r="J30" s="150"/>
      <c r="K30" s="319"/>
      <c r="L30" s="472"/>
      <c r="M30" s="788"/>
      <c r="N30" s="363"/>
      <c r="O30" s="363"/>
      <c r="P30" s="363"/>
      <c r="Q30" s="366"/>
      <c r="R30" s="109"/>
      <c r="S30" s="107"/>
      <c r="T30" s="107"/>
      <c r="U30" s="318"/>
      <c r="V30" s="346"/>
      <c r="W30" s="752"/>
      <c r="X30" s="752"/>
      <c r="Y30" s="752"/>
      <c r="Z30" s="752"/>
      <c r="AA30" s="752"/>
      <c r="AB30" s="752"/>
      <c r="AC30" s="752"/>
      <c r="AD30" s="789"/>
    </row>
    <row r="31">
      <c r="A31" s="347"/>
      <c r="B31" s="107"/>
      <c r="C31" s="362"/>
      <c r="D31" s="363"/>
      <c r="E31" s="363"/>
      <c r="F31" s="363"/>
      <c r="G31" s="364" t="str">
        <f>C4</f>
        <v>The Titans</v>
      </c>
      <c r="H31" s="209"/>
      <c r="I31" s="209"/>
      <c r="J31" s="365">
        <f>sum(J13+J21+J28)</f>
        <v>0</v>
      </c>
      <c r="K31" s="598"/>
      <c r="L31" s="790"/>
      <c r="M31" s="791"/>
      <c r="N31" s="363"/>
      <c r="O31" s="363"/>
      <c r="P31" s="363"/>
      <c r="Q31" s="366"/>
      <c r="R31" s="367" t="str">
        <f>N4</f>
        <v>The Jaffas</v>
      </c>
      <c r="S31" s="209"/>
      <c r="T31" s="209"/>
      <c r="U31" s="368">
        <f>sum(U13+U21+U28)</f>
        <v>0</v>
      </c>
      <c r="V31" s="266"/>
      <c r="W31" s="752"/>
      <c r="X31" s="752"/>
      <c r="Y31" s="752"/>
      <c r="Z31" s="752"/>
      <c r="AA31" s="752"/>
      <c r="AB31" s="476"/>
      <c r="AC31" s="476"/>
      <c r="AD31" s="723"/>
    </row>
    <row r="32">
      <c r="A32" s="792"/>
      <c r="B32" s="13"/>
      <c r="C32" s="702"/>
      <c r="D32" s="13"/>
      <c r="E32" s="363"/>
      <c r="F32" s="363"/>
      <c r="G32" s="363"/>
      <c r="H32" s="363"/>
      <c r="I32" s="363"/>
      <c r="J32" s="363"/>
      <c r="K32" s="319"/>
      <c r="L32" s="790"/>
      <c r="M32" s="788"/>
      <c r="N32" s="363"/>
      <c r="O32" s="363"/>
      <c r="P32" s="363"/>
      <c r="Q32" s="366"/>
      <c r="R32" s="109"/>
      <c r="S32" s="107"/>
      <c r="T32" s="107"/>
      <c r="U32" s="318"/>
      <c r="V32" s="266"/>
      <c r="W32" s="752"/>
      <c r="X32" s="752"/>
      <c r="Y32" s="752"/>
      <c r="Z32" s="752"/>
      <c r="AA32" s="472"/>
      <c r="AB32" s="476"/>
      <c r="AC32" s="476"/>
      <c r="AD32" s="723"/>
    </row>
    <row r="33">
      <c r="A33" s="792"/>
      <c r="B33" s="13"/>
      <c r="C33" s="702"/>
      <c r="D33" s="13"/>
      <c r="E33" s="363"/>
      <c r="F33" s="363"/>
      <c r="G33" s="363"/>
      <c r="H33" s="363"/>
      <c r="I33" s="363"/>
      <c r="J33" s="363"/>
      <c r="K33" s="319"/>
      <c r="L33" s="790"/>
      <c r="M33" s="788"/>
      <c r="N33" s="363"/>
      <c r="O33" s="363"/>
      <c r="P33" s="363"/>
      <c r="Q33" s="366"/>
      <c r="R33" s="109"/>
      <c r="S33" s="107"/>
      <c r="T33" s="107"/>
      <c r="U33" s="318"/>
      <c r="V33" s="266"/>
      <c r="W33" s="752"/>
      <c r="X33" s="752"/>
      <c r="Y33" s="752"/>
      <c r="Z33" s="752"/>
      <c r="AA33" s="472"/>
      <c r="AB33" s="476"/>
      <c r="AC33" s="476"/>
      <c r="AD33" s="723"/>
    </row>
    <row r="34">
      <c r="A34" s="792"/>
      <c r="B34" s="13"/>
      <c r="C34" s="702"/>
      <c r="D34" s="13"/>
      <c r="E34" s="363"/>
      <c r="F34" s="363"/>
      <c r="G34" s="363"/>
      <c r="H34" s="363"/>
      <c r="I34" s="363"/>
      <c r="J34" s="363"/>
      <c r="K34" s="319"/>
      <c r="L34" s="790"/>
      <c r="M34" s="788"/>
      <c r="N34" s="363"/>
      <c r="O34" s="363"/>
      <c r="P34" s="363"/>
      <c r="Q34" s="366"/>
      <c r="R34" s="109"/>
      <c r="S34" s="107"/>
      <c r="T34" s="107"/>
      <c r="U34" s="318"/>
      <c r="V34" s="266"/>
      <c r="W34" s="793"/>
      <c r="AD34" s="202"/>
    </row>
    <row r="35">
      <c r="A35" s="794" t="s">
        <v>128</v>
      </c>
      <c r="B35" s="244" t="s">
        <v>129</v>
      </c>
      <c r="C35" s="375" t="s">
        <v>149</v>
      </c>
      <c r="D35" s="363"/>
      <c r="E35" s="286" t="s">
        <v>131</v>
      </c>
      <c r="F35" s="286" t="s">
        <v>114</v>
      </c>
      <c r="G35" s="795" t="s">
        <v>132</v>
      </c>
      <c r="H35" s="795" t="s">
        <v>133</v>
      </c>
      <c r="I35" s="796" t="s">
        <v>134</v>
      </c>
      <c r="J35" s="797" t="s">
        <v>135</v>
      </c>
      <c r="K35" s="319"/>
      <c r="L35" s="790" t="s">
        <v>128</v>
      </c>
      <c r="M35" s="721" t="s">
        <v>129</v>
      </c>
      <c r="N35" s="376" t="s">
        <v>149</v>
      </c>
      <c r="O35" s="363"/>
      <c r="P35" s="286" t="s">
        <v>131</v>
      </c>
      <c r="Q35" s="286" t="s">
        <v>114</v>
      </c>
      <c r="R35" s="795" t="s">
        <v>132</v>
      </c>
      <c r="S35" s="795" t="s">
        <v>133</v>
      </c>
      <c r="T35" s="796" t="s">
        <v>134</v>
      </c>
      <c r="U35" s="798" t="s">
        <v>135</v>
      </c>
      <c r="V35" s="266"/>
      <c r="W35" s="799"/>
      <c r="AD35" s="202"/>
    </row>
    <row r="36">
      <c r="A36" s="800"/>
      <c r="B36" s="255" t="str">
        <f>VLOOKUP(A36,tsnz!A:F,6,FALSE)</f>
        <v>#N/A</v>
      </c>
      <c r="C36" s="300">
        <v>1.0</v>
      </c>
      <c r="D36" s="563" t="str">
        <f>VLOOKUP(A36,tsnz!A:B,2,FALSE)</f>
        <v>#N/A</v>
      </c>
      <c r="E36" s="564" t="str">
        <f>VLOOKUP(A36,tsnz!A:G,7,FALSE)</f>
        <v>#N/A</v>
      </c>
      <c r="F36" s="778" t="b">
        <v>0</v>
      </c>
      <c r="G36" s="801"/>
      <c r="H36" s="802"/>
      <c r="I36" s="802"/>
      <c r="J36" s="616">
        <f t="shared" ref="J36:J44" si="7">SUM(G36:I36)</f>
        <v>0</v>
      </c>
      <c r="K36" s="319"/>
      <c r="L36" s="803"/>
      <c r="M36" s="727" t="str">
        <f>VLOOKUP(L36,tsnz!A:F,6,FALSE)</f>
        <v>#N/A</v>
      </c>
      <c r="N36" s="268">
        <v>1.0</v>
      </c>
      <c r="O36" s="563" t="str">
        <f>VLOOKUP(L36,tsnz!A:B,2,FALSE)</f>
        <v>#N/A</v>
      </c>
      <c r="P36" s="564" t="str">
        <f>VLOOKUP(L36,tsnz!A:G,7,FALSE)</f>
        <v>#N/A</v>
      </c>
      <c r="Q36" s="259" t="b">
        <v>0</v>
      </c>
      <c r="R36" s="615"/>
      <c r="S36" s="617"/>
      <c r="T36" s="617"/>
      <c r="U36" s="616">
        <f t="shared" ref="U36:U44" si="8">SUM(R36:T36)</f>
        <v>0</v>
      </c>
      <c r="V36" s="266"/>
      <c r="W36" s="799"/>
      <c r="AD36" s="202"/>
    </row>
    <row r="37">
      <c r="A37" s="800"/>
      <c r="B37" s="255" t="str">
        <f>VLOOKUP(A37,tsnz!A:F,6,FALSE)</f>
        <v>#N/A</v>
      </c>
      <c r="C37" s="256">
        <v>2.0</v>
      </c>
      <c r="D37" s="563" t="str">
        <f>VLOOKUP(A37,tsnz!A:B,2,FALSE)</f>
        <v>#N/A</v>
      </c>
      <c r="E37" s="564" t="str">
        <f>VLOOKUP(A37,tsnz!A:G,7,FALSE)</f>
        <v>#N/A</v>
      </c>
      <c r="F37" s="320" t="b">
        <v>0</v>
      </c>
      <c r="G37" s="802"/>
      <c r="H37" s="802"/>
      <c r="I37" s="802"/>
      <c r="J37" s="619">
        <f t="shared" si="7"/>
        <v>0</v>
      </c>
      <c r="K37" s="319"/>
      <c r="L37" s="803"/>
      <c r="M37" s="727" t="str">
        <f>VLOOKUP(L37,tsnz!A:F,6,FALSE)</f>
        <v>#N/A</v>
      </c>
      <c r="N37" s="292">
        <v>2.0</v>
      </c>
      <c r="O37" s="563" t="str">
        <f>VLOOKUP(L37,tsnz!A:B,2,FALSE)</f>
        <v>#N/A</v>
      </c>
      <c r="P37" s="564" t="str">
        <f>VLOOKUP(L37,tsnz!A:G,7,FALSE)</f>
        <v>#N/A</v>
      </c>
      <c r="Q37" s="320" t="b">
        <v>0</v>
      </c>
      <c r="R37" s="617"/>
      <c r="S37" s="617"/>
      <c r="T37" s="617"/>
      <c r="U37" s="619">
        <f t="shared" si="8"/>
        <v>0</v>
      </c>
      <c r="V37" s="266"/>
      <c r="W37" s="799"/>
      <c r="AD37" s="202"/>
    </row>
    <row r="38">
      <c r="A38" s="800"/>
      <c r="B38" s="255" t="str">
        <f>VLOOKUP(A38,tsnz!A:F,6,FALSE)</f>
        <v>#N/A</v>
      </c>
      <c r="C38" s="256">
        <v>3.0</v>
      </c>
      <c r="D38" s="563" t="str">
        <f>VLOOKUP(A38,tsnz!A:B,2,FALSE)</f>
        <v>#N/A</v>
      </c>
      <c r="E38" s="564" t="str">
        <f>VLOOKUP(A38,tsnz!A:G,7,FALSE)</f>
        <v>#N/A</v>
      </c>
      <c r="F38" s="320" t="b">
        <v>0</v>
      </c>
      <c r="G38" s="802"/>
      <c r="H38" s="802"/>
      <c r="I38" s="802"/>
      <c r="J38" s="619">
        <f t="shared" si="7"/>
        <v>0</v>
      </c>
      <c r="K38" s="319"/>
      <c r="L38" s="803"/>
      <c r="M38" s="727" t="str">
        <f>VLOOKUP(L38,tsnz!A:F,6,FALSE)</f>
        <v>#N/A</v>
      </c>
      <c r="N38" s="292">
        <v>3.0</v>
      </c>
      <c r="O38" s="563" t="str">
        <f>VLOOKUP(L38,tsnz!A:B,2,FALSE)</f>
        <v>#N/A</v>
      </c>
      <c r="P38" s="564" t="str">
        <f>VLOOKUP(L38,tsnz!A:G,7,FALSE)</f>
        <v>#N/A</v>
      </c>
      <c r="Q38" s="320" t="b">
        <v>0</v>
      </c>
      <c r="R38" s="617"/>
      <c r="S38" s="617"/>
      <c r="T38" s="617"/>
      <c r="U38" s="619">
        <f t="shared" si="8"/>
        <v>0</v>
      </c>
      <c r="V38" s="316"/>
      <c r="W38" s="799"/>
      <c r="AD38" s="202"/>
    </row>
    <row r="39">
      <c r="A39" s="800"/>
      <c r="B39" s="255" t="str">
        <f>VLOOKUP(A39,tsnz!A:F,6,FALSE)</f>
        <v>#N/A</v>
      </c>
      <c r="C39" s="256">
        <v>4.0</v>
      </c>
      <c r="D39" s="563" t="str">
        <f>VLOOKUP(A39,tsnz!A:B,2,FALSE)</f>
        <v>#N/A</v>
      </c>
      <c r="E39" s="564" t="str">
        <f>VLOOKUP(A39,tsnz!A:G,7,FALSE)</f>
        <v>#N/A</v>
      </c>
      <c r="F39" s="778" t="b">
        <v>0</v>
      </c>
      <c r="G39" s="804"/>
      <c r="H39" s="804"/>
      <c r="I39" s="804"/>
      <c r="J39" s="616">
        <f t="shared" si="7"/>
        <v>0</v>
      </c>
      <c r="K39" s="319"/>
      <c r="L39" s="803"/>
      <c r="M39" s="727" t="str">
        <f>VLOOKUP(L39,tsnz!A:F,6,FALSE)</f>
        <v>#N/A</v>
      </c>
      <c r="N39" s="292">
        <v>4.0</v>
      </c>
      <c r="O39" s="563" t="str">
        <f>VLOOKUP(L39,tsnz!A:B,2,FALSE)</f>
        <v>#N/A</v>
      </c>
      <c r="P39" s="564" t="str">
        <f>VLOOKUP(L39,tsnz!A:G,7,FALSE)</f>
        <v>#N/A</v>
      </c>
      <c r="Q39" s="259" t="b">
        <v>0</v>
      </c>
      <c r="R39" s="617"/>
      <c r="S39" s="617"/>
      <c r="T39" s="617"/>
      <c r="U39" s="616">
        <f t="shared" si="8"/>
        <v>0</v>
      </c>
      <c r="V39" s="316"/>
      <c r="W39" s="799"/>
      <c r="AD39" s="202"/>
    </row>
    <row r="40">
      <c r="A40" s="800"/>
      <c r="B40" s="255" t="str">
        <f>VLOOKUP(A40,tsnz!A:F,6,FALSE)</f>
        <v>#N/A</v>
      </c>
      <c r="C40" s="256">
        <v>5.0</v>
      </c>
      <c r="D40" s="563" t="str">
        <f>VLOOKUP(A40,tsnz!A:B,2,FALSE)</f>
        <v>#N/A</v>
      </c>
      <c r="E40" s="564" t="str">
        <f>VLOOKUP(A40,tsnz!A:G,7,FALSE)</f>
        <v>#N/A</v>
      </c>
      <c r="F40" s="320" t="b">
        <v>0</v>
      </c>
      <c r="G40" s="802"/>
      <c r="H40" s="802"/>
      <c r="I40" s="804"/>
      <c r="J40" s="619">
        <f t="shared" si="7"/>
        <v>0</v>
      </c>
      <c r="K40" s="319"/>
      <c r="L40" s="803"/>
      <c r="M40" s="727" t="str">
        <f>VLOOKUP(L40,tsnz!A:F,6,FALSE)</f>
        <v>#N/A</v>
      </c>
      <c r="N40" s="292">
        <v>5.0</v>
      </c>
      <c r="O40" s="563" t="str">
        <f>VLOOKUP(L40,tsnz!A:B,2,FALSE)</f>
        <v>#N/A</v>
      </c>
      <c r="P40" s="564" t="str">
        <f>VLOOKUP(L40,tsnz!A:G,7,FALSE)</f>
        <v>#N/A</v>
      </c>
      <c r="Q40" s="320" t="b">
        <v>0</v>
      </c>
      <c r="R40" s="617"/>
      <c r="S40" s="617"/>
      <c r="T40" s="617"/>
      <c r="U40" s="619">
        <f t="shared" si="8"/>
        <v>0</v>
      </c>
      <c r="V40" s="346"/>
      <c r="W40" s="799"/>
      <c r="AD40" s="202"/>
    </row>
    <row r="41">
      <c r="A41" s="800"/>
      <c r="B41" s="255" t="str">
        <f>VLOOKUP(A41,tsnz!A:F,6,FALSE)</f>
        <v>#N/A</v>
      </c>
      <c r="C41" s="256">
        <v>6.0</v>
      </c>
      <c r="D41" s="563" t="str">
        <f>VLOOKUP(A41,tsnz!A:B,2,FALSE)</f>
        <v>#N/A</v>
      </c>
      <c r="E41" s="564" t="str">
        <f>VLOOKUP(A41,tsnz!A:G,7,FALSE)</f>
        <v>#N/A</v>
      </c>
      <c r="F41" s="805" t="b">
        <v>0</v>
      </c>
      <c r="G41" s="804"/>
      <c r="H41" s="804"/>
      <c r="I41" s="804"/>
      <c r="J41" s="619">
        <f t="shared" si="7"/>
        <v>0</v>
      </c>
      <c r="K41" s="319"/>
      <c r="L41" s="803"/>
      <c r="M41" s="727" t="str">
        <f>VLOOKUP(L41,tsnz!A:F,6,FALSE)</f>
        <v>#N/A</v>
      </c>
      <c r="N41" s="292">
        <v>6.0</v>
      </c>
      <c r="O41" s="563" t="str">
        <f>VLOOKUP(L41,tsnz!A:B,2,FALSE)</f>
        <v>#N/A</v>
      </c>
      <c r="P41" s="564" t="str">
        <f>VLOOKUP(L41,tsnz!A:G,7,FALSE)</f>
        <v>#N/A</v>
      </c>
      <c r="Q41" s="320" t="b">
        <v>0</v>
      </c>
      <c r="R41" s="617"/>
      <c r="S41" s="617"/>
      <c r="T41" s="617"/>
      <c r="U41" s="619">
        <f t="shared" si="8"/>
        <v>0</v>
      </c>
      <c r="V41" s="600"/>
      <c r="W41" s="799"/>
      <c r="AD41" s="202"/>
    </row>
    <row r="42">
      <c r="A42" s="800"/>
      <c r="B42" s="255" t="str">
        <f>VLOOKUP(A42,tsnz!A:F,6,FALSE)</f>
        <v>#N/A</v>
      </c>
      <c r="C42" s="256">
        <v>7.0</v>
      </c>
      <c r="D42" s="563" t="str">
        <f>VLOOKUP(A42,tsnz!A:B,2,FALSE)</f>
        <v>#N/A</v>
      </c>
      <c r="E42" s="564" t="str">
        <f>VLOOKUP(A42,tsnz!A:G,7,FALSE)</f>
        <v>#N/A</v>
      </c>
      <c r="F42" s="778" t="b">
        <v>0</v>
      </c>
      <c r="G42" s="802"/>
      <c r="H42" s="802"/>
      <c r="I42" s="802"/>
      <c r="J42" s="616">
        <f t="shared" si="7"/>
        <v>0</v>
      </c>
      <c r="K42" s="319"/>
      <c r="L42" s="803"/>
      <c r="M42" s="727" t="str">
        <f>VLOOKUP(L42,tsnz!A:F,6,FALSE)</f>
        <v>#N/A</v>
      </c>
      <c r="N42" s="292">
        <v>7.0</v>
      </c>
      <c r="O42" s="563" t="str">
        <f>VLOOKUP(L42,tsnz!A:B,2,FALSE)</f>
        <v>#N/A</v>
      </c>
      <c r="P42" s="564" t="str">
        <f>VLOOKUP(L42,tsnz!A:G,7,FALSE)</f>
        <v>#N/A</v>
      </c>
      <c r="Q42" s="259" t="b">
        <v>0</v>
      </c>
      <c r="R42" s="617"/>
      <c r="S42" s="617"/>
      <c r="T42" s="617"/>
      <c r="U42" s="616">
        <f t="shared" si="8"/>
        <v>0</v>
      </c>
      <c r="V42" s="369"/>
      <c r="W42" s="799"/>
      <c r="AD42" s="202"/>
    </row>
    <row r="43">
      <c r="A43" s="800"/>
      <c r="B43" s="255" t="str">
        <f>VLOOKUP(A43,tsnz!A:F,6,FALSE)</f>
        <v>#N/A</v>
      </c>
      <c r="C43" s="256">
        <v>8.0</v>
      </c>
      <c r="D43" s="563" t="str">
        <f>VLOOKUP(A43,tsnz!A:B,2,FALSE)</f>
        <v>#N/A</v>
      </c>
      <c r="E43" s="564" t="str">
        <f>VLOOKUP(A43,tsnz!A:G,7,FALSE)</f>
        <v>#N/A</v>
      </c>
      <c r="F43" s="320" t="b">
        <v>0</v>
      </c>
      <c r="G43" s="804"/>
      <c r="H43" s="804"/>
      <c r="I43" s="804"/>
      <c r="J43" s="619">
        <f t="shared" si="7"/>
        <v>0</v>
      </c>
      <c r="K43" s="319"/>
      <c r="L43" s="803"/>
      <c r="M43" s="727" t="str">
        <f>VLOOKUP(L43,tsnz!A:F,6,FALSE)</f>
        <v>#N/A</v>
      </c>
      <c r="N43" s="292">
        <v>8.0</v>
      </c>
      <c r="O43" s="563" t="str">
        <f>VLOOKUP(L43,tsnz!A:B,2,FALSE)</f>
        <v>#N/A</v>
      </c>
      <c r="P43" s="564" t="str">
        <f>VLOOKUP(L43,tsnz!A:G,7,FALSE)</f>
        <v>#N/A</v>
      </c>
      <c r="Q43" s="320" t="b">
        <v>0</v>
      </c>
      <c r="R43" s="617"/>
      <c r="S43" s="617"/>
      <c r="T43" s="617"/>
      <c r="U43" s="619">
        <f t="shared" si="8"/>
        <v>0</v>
      </c>
      <c r="V43" s="369"/>
      <c r="W43" s="799"/>
      <c r="AD43" s="202"/>
    </row>
    <row r="44">
      <c r="A44" s="806"/>
      <c r="B44" s="390" t="str">
        <f>VLOOKUP(A44,tsnz!A:F,6,FALSE)</f>
        <v>#N/A</v>
      </c>
      <c r="C44" s="807">
        <v>9.0</v>
      </c>
      <c r="D44" s="624" t="str">
        <f>VLOOKUP(A44,tsnz!A:B,2,FALSE)</f>
        <v>#N/A</v>
      </c>
      <c r="E44" s="625" t="str">
        <f>VLOOKUP(A44,tsnz!A:G,7,FALSE)</f>
        <v>#N/A</v>
      </c>
      <c r="F44" s="394" t="b">
        <v>0</v>
      </c>
      <c r="G44" s="808"/>
      <c r="H44" s="808"/>
      <c r="I44" s="808"/>
      <c r="J44" s="627">
        <f t="shared" si="7"/>
        <v>0</v>
      </c>
      <c r="K44" s="397"/>
      <c r="L44" s="809"/>
      <c r="M44" s="810" t="str">
        <f>VLOOKUP(L44,tsnz!A:F,6,FALSE)</f>
        <v>#N/A</v>
      </c>
      <c r="N44" s="811">
        <v>9.0</v>
      </c>
      <c r="O44" s="624" t="str">
        <f>VLOOKUP(L44,tsnz!A:B,2,FALSE)</f>
        <v>#N/A</v>
      </c>
      <c r="P44" s="625" t="str">
        <f>VLOOKUP(L44,tsnz!A:F,6,FALSE)</f>
        <v>#N/A</v>
      </c>
      <c r="Q44" s="394" t="b">
        <v>0</v>
      </c>
      <c r="R44" s="630"/>
      <c r="S44" s="630"/>
      <c r="T44" s="630"/>
      <c r="U44" s="627">
        <f t="shared" si="8"/>
        <v>0</v>
      </c>
      <c r="V44" s="401"/>
      <c r="W44" s="812"/>
      <c r="X44" s="402"/>
      <c r="Y44" s="402"/>
      <c r="Z44" s="402"/>
      <c r="AA44" s="402"/>
      <c r="AB44" s="402"/>
      <c r="AC44" s="402"/>
      <c r="AD44" s="403"/>
    </row>
  </sheetData>
  <mergeCells count="30">
    <mergeCell ref="N4:U4"/>
    <mergeCell ref="W4:Y4"/>
    <mergeCell ref="AA4:AD4"/>
    <mergeCell ref="L4:L6"/>
    <mergeCell ref="I6:J6"/>
    <mergeCell ref="D30:E30"/>
    <mergeCell ref="G31:I31"/>
    <mergeCell ref="C1:AB1"/>
    <mergeCell ref="C2:AB2"/>
    <mergeCell ref="C3:J3"/>
    <mergeCell ref="L3:U3"/>
    <mergeCell ref="W3:AB3"/>
    <mergeCell ref="C4:J4"/>
    <mergeCell ref="T6:U6"/>
    <mergeCell ref="Y5:AA5"/>
    <mergeCell ref="Y8:AB8"/>
    <mergeCell ref="Y9:AB9"/>
    <mergeCell ref="Y10:AB10"/>
    <mergeCell ref="Y11:AB11"/>
    <mergeCell ref="Y12:AB12"/>
    <mergeCell ref="Y13:AB13"/>
    <mergeCell ref="R31:T31"/>
    <mergeCell ref="W34:AD44"/>
    <mergeCell ref="Y14:AB14"/>
    <mergeCell ref="Y15:AB15"/>
    <mergeCell ref="Y16:AB16"/>
    <mergeCell ref="Y17:AB17"/>
    <mergeCell ref="X18:Y18"/>
    <mergeCell ref="X19:Y19"/>
    <mergeCell ref="X20:Y20"/>
  </mergeCells>
  <conditionalFormatting sqref="J8:J20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26:J27">
    <cfRule type="beginsWith" dxfId="1" priority="3" operator="beginsWith" text="200">
      <formula>LEFT((J26),LEN("200"))=("200")</formula>
    </cfRule>
  </conditionalFormatting>
  <conditionalFormatting sqref="B8:B44">
    <cfRule type="cellIs" dxfId="2" priority="4" operator="equal">
      <formula>2025</formula>
    </cfRule>
  </conditionalFormatting>
  <conditionalFormatting sqref="R8:T27">
    <cfRule type="cellIs" dxfId="3" priority="5" operator="greaterThanOrEqual">
      <formula>100</formula>
    </cfRule>
  </conditionalFormatting>
  <conditionalFormatting sqref="G8:I27">
    <cfRule type="cellIs" dxfId="3" priority="6" operator="greaterThanOrEqual">
      <formula>100</formula>
    </cfRule>
  </conditionalFormatting>
  <conditionalFormatting sqref="U8:U12 U18:U21">
    <cfRule type="cellIs" dxfId="4" priority="7" operator="greaterThanOrEqual">
      <formula>300</formula>
    </cfRule>
  </conditionalFormatting>
  <conditionalFormatting sqref="U26:U27">
    <cfRule type="cellIs" dxfId="5" priority="8" operator="greaterThanOrEqual">
      <formula>200</formula>
    </cfRule>
  </conditionalFormatting>
  <conditionalFormatting sqref="M8:M44">
    <cfRule type="cellIs" dxfId="2" priority="9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7BA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7.13"/>
    <col customWidth="1" min="7" max="7" width="10.88"/>
    <col customWidth="1" min="8" max="9" width="14.88"/>
    <col customWidth="1" min="10" max="10" width="10.88"/>
    <col customWidth="1" min="11" max="11" width="1.38"/>
    <col customWidth="1" min="12" max="12" width="8.38"/>
    <col customWidth="1" min="13" max="13" width="7.13"/>
    <col customWidth="1" min="14" max="14" width="4.75"/>
    <col customWidth="1" min="15" max="15" width="23.25"/>
    <col customWidth="1" min="16" max="16" width="7.38"/>
    <col customWidth="1" min="17" max="17" width="6.75"/>
    <col customWidth="1" min="18" max="18" width="11.63"/>
    <col customWidth="1" min="19" max="20" width="15.63"/>
    <col customWidth="1" min="21" max="21" width="11.63"/>
    <col customWidth="1" min="22" max="22" width="1.63"/>
    <col customWidth="1" min="23" max="23" width="3.0"/>
    <col customWidth="1" min="24" max="24" width="11.88"/>
    <col customWidth="1" min="25" max="25" width="20.63"/>
    <col customWidth="1" min="26" max="26" width="10.25"/>
    <col customWidth="1" min="27" max="27" width="11.0"/>
    <col customWidth="1" min="28" max="28" width="7.88"/>
    <col customWidth="1" min="29" max="29" width="11.0"/>
    <col customWidth="1" min="30" max="30" width="4.25"/>
  </cols>
  <sheetData>
    <row r="1">
      <c r="A1" s="194"/>
      <c r="B1" s="195"/>
      <c r="C1" s="682" t="s">
        <v>107</v>
      </c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/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813"/>
      <c r="AD1" s="684"/>
    </row>
    <row r="2">
      <c r="A2" s="199" t="s">
        <v>125</v>
      </c>
      <c r="B2" s="200"/>
      <c r="C2" s="686" t="s">
        <v>126</v>
      </c>
      <c r="AC2" s="814"/>
      <c r="AD2" s="688"/>
    </row>
    <row r="3">
      <c r="A3" s="203"/>
      <c r="B3" s="200"/>
      <c r="C3" s="689" t="s">
        <v>167</v>
      </c>
      <c r="D3" s="402"/>
      <c r="E3" s="402"/>
      <c r="F3" s="402"/>
      <c r="G3" s="402"/>
      <c r="H3" s="402"/>
      <c r="I3" s="402"/>
      <c r="J3" s="402"/>
      <c r="K3" s="690"/>
      <c r="L3" s="691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692"/>
      <c r="W3" s="693" t="s">
        <v>180</v>
      </c>
      <c r="AC3" s="693"/>
      <c r="AD3" s="695"/>
    </row>
    <row r="4">
      <c r="A4" s="207"/>
      <c r="C4" s="530" t="s">
        <v>10</v>
      </c>
      <c r="D4" s="205"/>
      <c r="E4" s="205"/>
      <c r="F4" s="205"/>
      <c r="G4" s="205"/>
      <c r="H4" s="205"/>
      <c r="I4" s="205"/>
      <c r="J4" s="531"/>
      <c r="K4" s="238"/>
      <c r="L4" s="235"/>
      <c r="M4" s="697"/>
      <c r="N4" s="698" t="s">
        <v>169</v>
      </c>
      <c r="O4" s="205"/>
      <c r="P4" s="205"/>
      <c r="Q4" s="205"/>
      <c r="R4" s="205"/>
      <c r="S4" s="205"/>
      <c r="T4" s="205"/>
      <c r="U4" s="205"/>
      <c r="V4" s="699"/>
      <c r="W4" s="700" t="str">
        <f>C4</f>
        <v>Wanganui Warriors</v>
      </c>
      <c r="X4" s="209"/>
      <c r="Y4" s="213"/>
      <c r="Z4" s="374"/>
      <c r="AA4" s="701" t="str">
        <f>N4</f>
        <v>Eastern Jedi</v>
      </c>
      <c r="AB4" s="209"/>
      <c r="AC4" s="209"/>
      <c r="AD4" s="213"/>
    </row>
    <row r="5">
      <c r="A5" s="219"/>
      <c r="B5" s="220"/>
      <c r="C5" s="704"/>
      <c r="D5" s="705"/>
      <c r="E5" s="706"/>
      <c r="F5" s="705"/>
      <c r="G5" s="706"/>
      <c r="H5" s="707"/>
      <c r="I5" s="708"/>
      <c r="J5" s="708"/>
      <c r="K5" s="238"/>
      <c r="M5" s="709"/>
      <c r="N5" s="710"/>
      <c r="O5" s="705"/>
      <c r="P5" s="706"/>
      <c r="Q5" s="705"/>
      <c r="R5" s="706"/>
      <c r="S5" s="707"/>
      <c r="T5" s="708"/>
      <c r="U5" s="708"/>
      <c r="V5" s="711"/>
      <c r="W5" s="374"/>
      <c r="X5" s="815"/>
      <c r="Y5" s="374"/>
      <c r="AB5" s="816"/>
      <c r="AC5" s="816"/>
      <c r="AD5" s="817"/>
    </row>
    <row r="6">
      <c r="A6" s="234"/>
      <c r="B6" s="235"/>
      <c r="C6" s="236" t="s">
        <v>173</v>
      </c>
      <c r="D6" s="549"/>
      <c r="E6" s="550"/>
      <c r="F6" s="551"/>
      <c r="G6" s="550"/>
      <c r="H6" s="552"/>
      <c r="I6" s="715"/>
      <c r="K6" s="238"/>
      <c r="M6" s="818"/>
      <c r="N6" s="239" t="s">
        <v>173</v>
      </c>
      <c r="O6" s="549"/>
      <c r="P6" s="550"/>
      <c r="Q6" s="551"/>
      <c r="R6" s="550"/>
      <c r="S6" s="550"/>
      <c r="T6" s="715"/>
      <c r="V6" s="711"/>
      <c r="W6" s="374"/>
      <c r="X6" s="374"/>
      <c r="Y6" s="374"/>
      <c r="Z6" s="374"/>
      <c r="AA6" s="374"/>
      <c r="AB6" s="374"/>
      <c r="AC6" s="374"/>
      <c r="AD6" s="817"/>
    </row>
    <row r="7">
      <c r="A7" s="243" t="s">
        <v>128</v>
      </c>
      <c r="B7" s="244" t="s">
        <v>129</v>
      </c>
      <c r="C7" s="717"/>
      <c r="D7" s="718" t="s">
        <v>130</v>
      </c>
      <c r="E7" s="281" t="s">
        <v>131</v>
      </c>
      <c r="F7" s="281" t="s">
        <v>114</v>
      </c>
      <c r="G7" s="612" t="s">
        <v>132</v>
      </c>
      <c r="H7" s="719" t="s">
        <v>133</v>
      </c>
      <c r="I7" s="719" t="s">
        <v>134</v>
      </c>
      <c r="J7" s="719" t="s">
        <v>135</v>
      </c>
      <c r="K7" s="720"/>
      <c r="L7" s="249" t="s">
        <v>128</v>
      </c>
      <c r="M7" s="721" t="s">
        <v>129</v>
      </c>
      <c r="N7" s="157"/>
      <c r="O7" s="718" t="s">
        <v>130</v>
      </c>
      <c r="P7" s="281" t="s">
        <v>131</v>
      </c>
      <c r="Q7" s="281" t="s">
        <v>114</v>
      </c>
      <c r="R7" s="612" t="s">
        <v>132</v>
      </c>
      <c r="S7" s="719" t="s">
        <v>133</v>
      </c>
      <c r="T7" s="719" t="s">
        <v>134</v>
      </c>
      <c r="U7" s="719" t="s">
        <v>135</v>
      </c>
      <c r="V7" s="561"/>
      <c r="W7" s="819"/>
      <c r="X7" s="374"/>
      <c r="Y7" s="374"/>
      <c r="Z7" s="374"/>
      <c r="AA7" s="374"/>
      <c r="AB7" s="374"/>
      <c r="AC7" s="374"/>
      <c r="AD7" s="309"/>
    </row>
    <row r="8">
      <c r="A8" s="820"/>
      <c r="B8" s="255" t="str">
        <f>VLOOKUP(A8,tsnz!A:F,6,FALSE)</f>
        <v>#N/A</v>
      </c>
      <c r="C8" s="300">
        <v>1.0</v>
      </c>
      <c r="D8" s="563" t="str">
        <f>VLOOKUP(A8,tsnz!A:B,2,FALSE)</f>
        <v>#N/A</v>
      </c>
      <c r="E8" s="564" t="str">
        <f>VLOOKUP(A8,tsnz!A:G,7,FALSE)</f>
        <v>#N/A</v>
      </c>
      <c r="F8" s="732" t="b">
        <v>0</v>
      </c>
      <c r="G8" s="821"/>
      <c r="H8" s="821"/>
      <c r="I8" s="821"/>
      <c r="J8" s="726">
        <f t="shared" ref="J8:J12" si="1">SUM(G8:I8)</f>
        <v>0</v>
      </c>
      <c r="K8" s="567"/>
      <c r="L8" s="822"/>
      <c r="M8" s="727" t="str">
        <f>VLOOKUP(L8,tsnz!A:F,6,FALSE)</f>
        <v>#N/A</v>
      </c>
      <c r="N8" s="268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355"/>
      <c r="S8" s="355"/>
      <c r="T8" s="728"/>
      <c r="U8" s="729">
        <f t="shared" ref="U8:U12" si="2">SUM(R8:T8)</f>
        <v>0</v>
      </c>
      <c r="V8" s="266"/>
      <c r="W8" s="819"/>
      <c r="X8" s="267">
        <f>IF(J18&gt;U18,5,0)</f>
        <v>0</v>
      </c>
      <c r="Y8" s="730" t="s">
        <v>136</v>
      </c>
      <c r="AC8" s="269">
        <f>IF(U18&gt;J18,5,0)</f>
        <v>0</v>
      </c>
      <c r="AD8" s="309"/>
    </row>
    <row r="9">
      <c r="A9" s="823"/>
      <c r="B9" s="255" t="str">
        <f>VLOOKUP(A9,tsnz!A:F,6,FALSE)</f>
        <v>#N/A</v>
      </c>
      <c r="C9" s="300">
        <v>2.0</v>
      </c>
      <c r="D9" s="563" t="str">
        <f>VLOOKUP(A9,tsnz!A:B,2,FALSE)</f>
        <v>#N/A</v>
      </c>
      <c r="E9" s="564" t="str">
        <f>VLOOKUP(A9,tsnz!A:G,7,FALSE)</f>
        <v>#N/A</v>
      </c>
      <c r="F9" s="732" t="b">
        <v>0</v>
      </c>
      <c r="G9" s="824"/>
      <c r="H9" s="824"/>
      <c r="I9" s="824"/>
      <c r="J9" s="734">
        <f t="shared" si="1"/>
        <v>0</v>
      </c>
      <c r="K9" s="567"/>
      <c r="L9" s="822"/>
      <c r="M9" s="727" t="str">
        <f>VLOOKUP(L9,tsnz!A:F,6,FALSE)</f>
        <v>#N/A</v>
      </c>
      <c r="N9" s="268">
        <v>2.0</v>
      </c>
      <c r="O9" s="563" t="str">
        <f>VLOOKUP(L9,tsnz!A:B,2,FALSE)</f>
        <v>#N/A</v>
      </c>
      <c r="P9" s="564" t="str">
        <f>VLOOKUP(L9,tsnz!A:G,7,FALSE)</f>
        <v>#N/A</v>
      </c>
      <c r="Q9" s="732" t="b">
        <v>0</v>
      </c>
      <c r="R9" s="741"/>
      <c r="S9" s="264"/>
      <c r="T9" s="264"/>
      <c r="U9" s="736">
        <f t="shared" si="2"/>
        <v>0</v>
      </c>
      <c r="V9" s="266"/>
      <c r="W9" s="819"/>
      <c r="X9" s="267">
        <f>IF(J28&gt;U28,4,0)</f>
        <v>0</v>
      </c>
      <c r="Y9" s="730" t="s">
        <v>137</v>
      </c>
      <c r="AC9" s="274">
        <f>IF(U28&gt;J28,4,0)</f>
        <v>0</v>
      </c>
      <c r="AD9" s="309"/>
    </row>
    <row r="10">
      <c r="A10" s="823"/>
      <c r="B10" s="255" t="str">
        <f>VLOOKUP(A10,tsnz!A:F,6,FALSE)</f>
        <v>#N/A</v>
      </c>
      <c r="C10" s="300">
        <v>3.0</v>
      </c>
      <c r="D10" s="563" t="str">
        <f>VLOOKUP(A10,tsnz!A:B,2,FALSE)</f>
        <v>#N/A</v>
      </c>
      <c r="E10" s="564" t="str">
        <f>VLOOKUP(A10,tsnz!A:G,7,FALSE)</f>
        <v>#N/A</v>
      </c>
      <c r="F10" s="732" t="b">
        <v>0</v>
      </c>
      <c r="G10" s="825"/>
      <c r="H10" s="824"/>
      <c r="I10" s="824"/>
      <c r="J10" s="734">
        <f t="shared" si="1"/>
        <v>0</v>
      </c>
      <c r="K10" s="567"/>
      <c r="L10" s="822"/>
      <c r="M10" s="727" t="str">
        <f>VLOOKUP(L10,tsnz!A:F,6,FALSE)</f>
        <v>#N/A</v>
      </c>
      <c r="N10" s="268">
        <v>3.0</v>
      </c>
      <c r="O10" s="563" t="str">
        <f>VLOOKUP(L10,tsnz!A:B,2,FALSE)</f>
        <v>#N/A</v>
      </c>
      <c r="P10" s="564" t="str">
        <f>VLOOKUP(L10,tsnz!A:G,7,FALSE)</f>
        <v>#N/A</v>
      </c>
      <c r="Q10" s="732" t="b">
        <v>0</v>
      </c>
      <c r="R10" s="264"/>
      <c r="S10" s="264"/>
      <c r="T10" s="264"/>
      <c r="U10" s="736">
        <f t="shared" si="2"/>
        <v>0</v>
      </c>
      <c r="V10" s="266"/>
      <c r="W10" s="819"/>
      <c r="X10" s="267">
        <f>IF(J36&gt;U36,3,0)</f>
        <v>0</v>
      </c>
      <c r="Y10" s="730" t="s">
        <v>138</v>
      </c>
      <c r="AC10" s="274">
        <f>IF(U36&gt;J36,3,0)</f>
        <v>0</v>
      </c>
      <c r="AD10" s="309"/>
    </row>
    <row r="11">
      <c r="A11" s="823"/>
      <c r="B11" s="255" t="str">
        <f>VLOOKUP(A11,tsnz!A:F,6,FALSE)</f>
        <v>#N/A</v>
      </c>
      <c r="C11" s="300">
        <v>4.0</v>
      </c>
      <c r="D11" s="563" t="str">
        <f>VLOOKUP(A11,tsnz!A:B,2,FALSE)</f>
        <v>#N/A</v>
      </c>
      <c r="E11" s="564" t="str">
        <f>VLOOKUP(A11,tsnz!A:G,7,FALSE)</f>
        <v>#N/A</v>
      </c>
      <c r="F11" s="732" t="b">
        <v>0</v>
      </c>
      <c r="G11" s="824"/>
      <c r="H11" s="824"/>
      <c r="I11" s="824"/>
      <c r="J11" s="734">
        <f t="shared" si="1"/>
        <v>0</v>
      </c>
      <c r="K11" s="567"/>
      <c r="L11" s="822"/>
      <c r="M11" s="727" t="str">
        <f>VLOOKUP(L11,tsnz!A:F,6,FALSE)</f>
        <v>#N/A</v>
      </c>
      <c r="N11" s="268">
        <v>4.0</v>
      </c>
      <c r="O11" s="563" t="str">
        <f>VLOOKUP(L11,tsnz!A:B,2,FALSE)</f>
        <v>#N/A</v>
      </c>
      <c r="P11" s="564" t="str">
        <f>VLOOKUP(L11,tsnz!A:G,7,FALSE)</f>
        <v>#N/A</v>
      </c>
      <c r="Q11" s="732" t="b">
        <v>0</v>
      </c>
      <c r="R11" s="741"/>
      <c r="S11" s="264"/>
      <c r="T11" s="264"/>
      <c r="U11" s="736">
        <f t="shared" si="2"/>
        <v>0</v>
      </c>
      <c r="V11" s="266"/>
      <c r="W11" s="819"/>
      <c r="X11" s="280">
        <f>IF(J39&gt;U39,1,0)</f>
        <v>0</v>
      </c>
      <c r="Y11" s="742" t="s">
        <v>139</v>
      </c>
      <c r="AC11" s="282">
        <f>IF(U39&gt;J39,1,0)</f>
        <v>0</v>
      </c>
      <c r="AD11" s="309"/>
    </row>
    <row r="12">
      <c r="A12" s="823"/>
      <c r="B12" s="255" t="str">
        <f>VLOOKUP(A12,tsnz!A:F,6,FALSE)</f>
        <v>#N/A</v>
      </c>
      <c r="C12" s="300">
        <v>5.0</v>
      </c>
      <c r="D12" s="563" t="str">
        <f>VLOOKUP(A12,tsnz!A:B,2,FALSE)</f>
        <v>#N/A</v>
      </c>
      <c r="E12" s="564" t="str">
        <f>VLOOKUP(A12,tsnz!A:G,7,FALSE)</f>
        <v>#N/A</v>
      </c>
      <c r="F12" s="732" t="b">
        <v>0</v>
      </c>
      <c r="G12" s="826"/>
      <c r="H12" s="827"/>
      <c r="I12" s="827"/>
      <c r="J12" s="745">
        <f t="shared" si="1"/>
        <v>0</v>
      </c>
      <c r="K12" s="567"/>
      <c r="L12" s="822"/>
      <c r="M12" s="727" t="str">
        <f>VLOOKUP(L12,tsnz!A:F,6,FALSE)</f>
        <v>#N/A</v>
      </c>
      <c r="N12" s="268">
        <v>5.0</v>
      </c>
      <c r="O12" s="563" t="str">
        <f>VLOOKUP(L12,tsnz!A:B,2,FALSE)</f>
        <v>#N/A</v>
      </c>
      <c r="P12" s="564" t="str">
        <f>VLOOKUP(L12,tsnz!A:G,7,FALSE)</f>
        <v>#N/A</v>
      </c>
      <c r="Q12" s="732" t="b">
        <v>0</v>
      </c>
      <c r="R12" s="291"/>
      <c r="S12" s="355"/>
      <c r="T12" s="355"/>
      <c r="U12" s="746">
        <f t="shared" si="2"/>
        <v>0</v>
      </c>
      <c r="V12" s="266"/>
      <c r="W12" s="819"/>
      <c r="X12" s="828"/>
      <c r="Y12" s="742" t="s">
        <v>181</v>
      </c>
      <c r="AC12" s="374"/>
      <c r="AD12" s="309"/>
    </row>
    <row r="13">
      <c r="A13" s="829"/>
      <c r="B13" s="724"/>
      <c r="C13" s="307"/>
      <c r="D13" s="107"/>
      <c r="E13" s="750"/>
      <c r="F13" s="581"/>
      <c r="G13" s="308"/>
      <c r="H13" s="308"/>
      <c r="I13" s="309"/>
      <c r="J13" s="751">
        <f>((SUM(J8:J12)-(ROUND(J8,0)+ROUND(J9,0)+ROUND(J10,0)+ROUND(J11,0)+ROUND(J12,0)))/10)+ROUND(J8,0)+ROUND(J9,0)+ROUND(J10,0)+ROUND(J11,0)+ROUND(J12,0)</f>
        <v>0</v>
      </c>
      <c r="K13" s="567"/>
      <c r="L13" s="349"/>
      <c r="M13" s="114"/>
      <c r="N13" s="107"/>
      <c r="O13" s="107"/>
      <c r="P13" s="750"/>
      <c r="Q13" s="581"/>
      <c r="R13" s="121"/>
      <c r="S13" s="121"/>
      <c r="T13" s="314"/>
      <c r="U13" s="753">
        <f>((SUM(U8:U12)-(ROUND(U8,0)+ROUND(U9,0)+ROUND(U10,0)+ROUND(U11,0)+ROUND(U12,0)))/10)+ROUND(U8,0)+ROUND(U9,0)+ROUND(U10,0)+ROUND(U11,0)+ROUND(U12,0)</f>
        <v>0</v>
      </c>
      <c r="V13" s="266"/>
      <c r="W13" s="819"/>
      <c r="X13" s="754">
        <f>IF(H8+I8&gt;=200,1,0)+IF(H9+I9&gt;=200,1,0)+IF(H10+I10&gt;=200,1,0)+IF(H11+I11&gt;=200,1,0)+IF(H12+I12&gt;=200,1,0)+IF(H18+I18&gt;=200,1,0+IF(H19+I19&gt;=200,1,0))+IF(H20+I20&gt;=200,1,0)</f>
        <v>0</v>
      </c>
      <c r="Y13" s="730" t="s">
        <v>141</v>
      </c>
      <c r="AC13" s="269">
        <f>IF(S8+T8&gt;=200,1,0)+IF(S9+T9&gt;=200,1,0)+IF(S10+T10&gt;=200,1,0)+IF(S11+T11&gt;=200,1,0)+IF(S12+T12&gt;=200,1,0)+IF(S18+T18&gt;=200,1,0+IF(S19+T19&gt;=200,1,0))+IF(S20+T20&gt;=200,1,0)</f>
        <v>0</v>
      </c>
      <c r="AD13" s="309"/>
    </row>
    <row r="14">
      <c r="A14" s="829"/>
      <c r="B14" s="724"/>
      <c r="C14" s="307"/>
      <c r="D14" s="107"/>
      <c r="E14" s="107"/>
      <c r="F14" s="107"/>
      <c r="G14" s="317"/>
      <c r="H14" s="317"/>
      <c r="I14" s="317"/>
      <c r="J14" s="360"/>
      <c r="K14" s="567"/>
      <c r="L14" s="349"/>
      <c r="M14" s="114"/>
      <c r="N14" s="107"/>
      <c r="O14" s="107"/>
      <c r="P14" s="107"/>
      <c r="Q14" s="107"/>
      <c r="R14" s="107"/>
      <c r="S14" s="107"/>
      <c r="T14" s="107"/>
      <c r="U14" s="360"/>
      <c r="V14" s="266"/>
      <c r="W14" s="819"/>
      <c r="X14" s="754">
        <f>SUMPRODUCT(
  (IFERROR(G8:I12,0)&gt;=100) *
  (
    (IFERROR(E8:E12,"")="C") +
    (IFERROR(E8:E12,"")="D") +
    (IFERROR(F8:F12,FALSE)=TRUE)
  &gt;0)
)
+
SUMPRODUCT(
  (IFERROR(G18:I20,0)&gt;=100) *
  (
    (IFERROR(E18:E20,"")="C") +
    (IFERROR(E18:E20,"")="D") +
    (IFERROR(F18:F20,FALSE)=TRUE)
  &gt;0)
)
+
SUMPRODUCT(
  (IFERROR(G26:I27,0)&gt;=100) *
  (
    (IFERROR(E26:E27,"")="C") +
    (IFERROR(E26:E27,"")="D") +
    (IFERROR(F26:F27,FALSE)=TRUE)
  &gt;0)
)
</f>
        <v>0</v>
      </c>
      <c r="Y14" s="755" t="s">
        <v>176</v>
      </c>
      <c r="AC14" s="274">
        <f>SUMPRODUCT(
  (IFERROR(R8:T12,0)&gt;=100) *
  (
    (IFERROR(P8:P12,"")="C") +
    (IFERROR(P8:P12,"")="D") +
    (IFERROR(Q8:Q12,FALSE)=TRUE)
  &gt;0)
)
+
SUMPRODUCT(
  (IFERROR(R18:T20,0)&gt;=100) *
  (
    (IFERROR(P18:P20,"")="C") +
    (IFERROR(P18:P20,"")="D") +
    (IFERROR(Q18:Q20,FALSE)=TRUE)
  &gt;0)
)
+
SUMPRODUCT(
  (IFERROR(R26:T27,0)&gt;=100) *
  (
    (IFERROR(P26:P27,"")="C") +
    (IFERROR(P26:P27,"")="D") +
    (IFERROR(Q26:Q27,FALSE)=TRUE)
  &gt;0)
)
</f>
        <v>0</v>
      </c>
      <c r="AD14" s="309"/>
    </row>
    <row r="15">
      <c r="A15" s="306"/>
      <c r="B15" s="342"/>
      <c r="C15" s="307"/>
      <c r="D15" s="107"/>
      <c r="E15" s="107"/>
      <c r="F15" s="107"/>
      <c r="G15" s="317"/>
      <c r="H15" s="317"/>
      <c r="I15" s="317"/>
      <c r="J15" s="141"/>
      <c r="K15" s="567"/>
      <c r="L15" s="317"/>
      <c r="M15" s="114"/>
      <c r="N15" s="107"/>
      <c r="O15" s="107"/>
      <c r="P15" s="107"/>
      <c r="Q15" s="107"/>
      <c r="R15" s="107"/>
      <c r="S15" s="107"/>
      <c r="T15" s="107"/>
      <c r="U15" s="141"/>
      <c r="V15" s="266"/>
      <c r="W15" s="819"/>
      <c r="X15" s="757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18&gt;=100.1,1,0)+IF(H18&gt;=100.1,1,0)+IF(I18&gt;=100.1,1,0)+IF(G19&gt;=100.1,1,0)+IF(H19&gt;=100.1,1,0+IF(I19&gt;=100.1,1,0)+IF(G20&gt;=100.1,1,0)+IF(H20&gt;=100.1,1,0)+IF(I20&gt;=100.1,1,0)+IF(G26&gt;=100.1,1,0)+IF(H26&gt;=100.1,1,0)+IF(G27&gt;=100.1,1,0)+IF(H27&gt;=100.1,1,0))</f>
        <v>0</v>
      </c>
      <c r="Y15" s="730" t="s">
        <v>143</v>
      </c>
      <c r="AC15" s="274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18&gt;=100.1,1,0)+IF(S18&gt;=100.1,1,0)+IF(T18&gt;=100.1,1,0)+IF(R19&gt;=100.1,1,0)+IF(S19&gt;=100.1,1,0+IF(T19&gt;=100.1,1,0)+IF(R20&gt;=100.1,1,0)+IF(S20&gt;=100.1,1,0)+IF(T20&gt;=100.1,1,0)+IF(R26&gt;=100.1,1,0)+IF(S26&gt;=100.1,1,0)+IF(R27&gt;=100.1,1,0)+IF(S27&gt;=100.1,1,0))</f>
        <v>0</v>
      </c>
      <c r="AD15" s="309"/>
    </row>
    <row r="16">
      <c r="A16" s="306"/>
      <c r="B16" s="342"/>
      <c r="C16" s="236" t="s">
        <v>177</v>
      </c>
      <c r="D16" s="107"/>
      <c r="E16" s="758" t="s">
        <v>178</v>
      </c>
      <c r="F16" s="107"/>
      <c r="G16" s="317"/>
      <c r="H16" s="317"/>
      <c r="I16" s="317"/>
      <c r="J16" s="759"/>
      <c r="K16" s="567"/>
      <c r="L16" s="317"/>
      <c r="M16" s="818"/>
      <c r="N16" s="239" t="s">
        <v>177</v>
      </c>
      <c r="O16" s="239"/>
      <c r="P16" s="107"/>
      <c r="Q16" s="740" t="s">
        <v>178</v>
      </c>
      <c r="R16" s="107"/>
      <c r="S16" s="107"/>
      <c r="T16" s="107"/>
      <c r="U16" s="759"/>
      <c r="V16" s="266"/>
      <c r="W16" s="374"/>
      <c r="X16" s="830"/>
      <c r="Y16" s="374"/>
      <c r="AC16" s="831"/>
      <c r="AD16" s="817"/>
    </row>
    <row r="17">
      <c r="A17" s="832" t="s">
        <v>128</v>
      </c>
      <c r="B17" s="244" t="s">
        <v>129</v>
      </c>
      <c r="C17" s="307"/>
      <c r="D17" s="763" t="s">
        <v>130</v>
      </c>
      <c r="E17" s="268" t="s">
        <v>131</v>
      </c>
      <c r="F17" s="268" t="s">
        <v>114</v>
      </c>
      <c r="G17" s="833" t="s">
        <v>164</v>
      </c>
      <c r="H17" s="833" t="s">
        <v>165</v>
      </c>
      <c r="I17" s="834" t="s">
        <v>134</v>
      </c>
      <c r="J17" s="766" t="s">
        <v>135</v>
      </c>
      <c r="K17" s="567"/>
      <c r="L17" s="835" t="s">
        <v>128</v>
      </c>
      <c r="M17" s="721" t="s">
        <v>129</v>
      </c>
      <c r="N17" s="107"/>
      <c r="O17" s="763" t="s">
        <v>130</v>
      </c>
      <c r="P17" s="268" t="s">
        <v>131</v>
      </c>
      <c r="Q17" s="268" t="s">
        <v>114</v>
      </c>
      <c r="R17" s="767" t="s">
        <v>164</v>
      </c>
      <c r="S17" s="767" t="s">
        <v>165</v>
      </c>
      <c r="T17" s="768" t="s">
        <v>134</v>
      </c>
      <c r="U17" s="766" t="s">
        <v>135</v>
      </c>
      <c r="V17" s="266"/>
      <c r="W17" s="374"/>
      <c r="X17" s="304">
        <f>SUM(X8:X16)</f>
        <v>0</v>
      </c>
      <c r="Y17" s="149" t="s">
        <v>115</v>
      </c>
      <c r="AC17" s="305">
        <f>SUM(AC8:AC16)</f>
        <v>0</v>
      </c>
      <c r="AD17" s="836"/>
    </row>
    <row r="18">
      <c r="A18" s="823"/>
      <c r="B18" s="255" t="str">
        <f>VLOOKUP(A18,tsnz!A:F,6,FALSE)</f>
        <v>#N/A</v>
      </c>
      <c r="C18" s="300">
        <v>1.0</v>
      </c>
      <c r="D18" s="563" t="str">
        <f>VLOOKUP(A18,tsnz!A:B,2,FALSE)</f>
        <v>#N/A</v>
      </c>
      <c r="E18" s="564" t="str">
        <f>VLOOKUP(A18,tsnz!A:G,7,FALSE)</f>
        <v>#N/A</v>
      </c>
      <c r="F18" s="732" t="b">
        <v>0</v>
      </c>
      <c r="G18" s="824"/>
      <c r="H18" s="837"/>
      <c r="I18" s="827"/>
      <c r="J18" s="734">
        <f t="shared" ref="J18:J20" si="3">SUM(G18:I18)</f>
        <v>0</v>
      </c>
      <c r="K18" s="595"/>
      <c r="L18" s="822"/>
      <c r="M18" s="727" t="str">
        <f>VLOOKUP(L18,tsnz!A:F,6,FALSE)</f>
        <v>#N/A</v>
      </c>
      <c r="N18" s="268">
        <v>1.0</v>
      </c>
      <c r="O18" s="563" t="str">
        <f>VLOOKUP(L18,tsnz!A:B,2,FALSE)</f>
        <v>#N/A</v>
      </c>
      <c r="P18" s="564" t="str">
        <f>VLOOKUP(L18,tsnz!A:G,7,FALSE)</f>
        <v>#N/A</v>
      </c>
      <c r="Q18" s="732" t="b">
        <v>0</v>
      </c>
      <c r="R18" s="264"/>
      <c r="S18" s="355"/>
      <c r="T18" s="728"/>
      <c r="U18" s="736">
        <f t="shared" ref="U18:U20" si="4">SUM(R18:T18)</f>
        <v>0</v>
      </c>
      <c r="V18" s="316"/>
      <c r="W18" s="819"/>
      <c r="X18" s="374"/>
      <c r="Z18" s="317"/>
      <c r="AA18" s="838"/>
      <c r="AB18" s="317"/>
      <c r="AC18" s="317"/>
      <c r="AD18" s="309"/>
    </row>
    <row r="19">
      <c r="A19" s="823"/>
      <c r="B19" s="255" t="str">
        <f>VLOOKUP(A19,tsnz!A:F,6,FALSE)</f>
        <v>#N/A</v>
      </c>
      <c r="C19" s="300">
        <v>2.0</v>
      </c>
      <c r="D19" s="563" t="str">
        <f>VLOOKUP(A19,tsnz!A:B,2,FALSE)</f>
        <v>#N/A</v>
      </c>
      <c r="E19" s="564" t="str">
        <f>VLOOKUP(A19,tsnz!A:G,7,FALSE)</f>
        <v>#N/A</v>
      </c>
      <c r="F19" s="732" t="b">
        <v>0</v>
      </c>
      <c r="G19" s="839"/>
      <c r="H19" s="826"/>
      <c r="I19" s="826"/>
      <c r="J19" s="734">
        <f t="shared" si="3"/>
        <v>0</v>
      </c>
      <c r="K19" s="597"/>
      <c r="L19" s="822"/>
      <c r="M19" s="727" t="str">
        <f>VLOOKUP(L19,tsnz!A:F,6,FALSE)</f>
        <v>#N/A</v>
      </c>
      <c r="N19" s="268">
        <v>2.0</v>
      </c>
      <c r="O19" s="563" t="str">
        <f>VLOOKUP(L19,tsnz!A:B,2,FALSE)</f>
        <v>#N/A</v>
      </c>
      <c r="P19" s="564" t="str">
        <f>VLOOKUP(L19,tsnz!A:G,7,FALSE)</f>
        <v>#N/A</v>
      </c>
      <c r="Q19" s="732" t="b">
        <v>0</v>
      </c>
      <c r="R19" s="273"/>
      <c r="S19" s="291"/>
      <c r="T19" s="291"/>
      <c r="U19" s="736">
        <f t="shared" si="4"/>
        <v>0</v>
      </c>
      <c r="V19" s="266"/>
      <c r="W19" s="840"/>
      <c r="X19" s="374"/>
      <c r="Z19" s="317"/>
      <c r="AA19" s="317"/>
      <c r="AB19" s="349"/>
      <c r="AC19" s="349"/>
      <c r="AD19" s="309"/>
    </row>
    <row r="20">
      <c r="A20" s="823"/>
      <c r="B20" s="255" t="str">
        <f>VLOOKUP(A20,tsnz!A:F,6,FALSE)</f>
        <v>#N/A</v>
      </c>
      <c r="C20" s="300">
        <v>3.0</v>
      </c>
      <c r="D20" s="563" t="str">
        <f>VLOOKUP(A20,tsnz!A:B,2,FALSE)</f>
        <v>#N/A</v>
      </c>
      <c r="E20" s="564" t="str">
        <f>VLOOKUP(A20,tsnz!A:G,7,FALSE)</f>
        <v>#N/A</v>
      </c>
      <c r="F20" s="732" t="b">
        <v>0</v>
      </c>
      <c r="G20" s="839"/>
      <c r="H20" s="826"/>
      <c r="I20" s="826"/>
      <c r="J20" s="745">
        <f t="shared" si="3"/>
        <v>0</v>
      </c>
      <c r="K20" s="597"/>
      <c r="L20" s="822"/>
      <c r="M20" s="727" t="str">
        <f>VLOOKUP(L20,tsnz!A:F,6,FALSE)</f>
        <v>#N/A</v>
      </c>
      <c r="N20" s="268">
        <v>3.0</v>
      </c>
      <c r="O20" s="563" t="str">
        <f>VLOOKUP(L20,tsnz!A:B,2,FALSE)</f>
        <v>#N/A</v>
      </c>
      <c r="P20" s="564" t="str">
        <f>VLOOKUP(L20,tsnz!A:G,7,FALSE)</f>
        <v>#N/A</v>
      </c>
      <c r="Q20" s="565" t="b">
        <v>0</v>
      </c>
      <c r="R20" s="273"/>
      <c r="S20" s="291"/>
      <c r="T20" s="291"/>
      <c r="U20" s="746">
        <f t="shared" si="4"/>
        <v>0</v>
      </c>
      <c r="V20" s="266"/>
      <c r="W20" s="840"/>
      <c r="X20" s="374"/>
      <c r="Z20" s="317"/>
      <c r="AA20" s="374"/>
      <c r="AB20" s="308"/>
      <c r="AC20" s="308"/>
      <c r="AD20" s="309"/>
    </row>
    <row r="21">
      <c r="A21" s="306"/>
      <c r="B21" s="107"/>
      <c r="C21" s="307"/>
      <c r="D21" s="107"/>
      <c r="E21" s="107"/>
      <c r="F21" s="107"/>
      <c r="G21" s="308"/>
      <c r="H21" s="308"/>
      <c r="I21" s="308"/>
      <c r="J21" s="751">
        <f>((SUM(J18:J20)-(ROUND(J18,0)+ROUND(J19,0)+ROUND(J20,0)))/10)+ROUND(J18,0)+ROUND(J19,0)+ROUND(J20,0)</f>
        <v>0</v>
      </c>
      <c r="K21" s="597"/>
      <c r="L21" s="317"/>
      <c r="M21" s="114"/>
      <c r="N21" s="107"/>
      <c r="O21" s="107"/>
      <c r="P21" s="107"/>
      <c r="Q21" s="107"/>
      <c r="R21" s="121"/>
      <c r="S21" s="121"/>
      <c r="T21" s="121"/>
      <c r="U21" s="753">
        <f>((SUM(U18:U20)-(ROUND(U18,0)+ROUND(U19,0)+ROUND(U20,0)))/10)+ROUND(U18,0)+ROUND(U19,0)+ROUND(U20,0)</f>
        <v>0</v>
      </c>
      <c r="V21" s="266"/>
      <c r="W21" s="349"/>
      <c r="X21" s="374"/>
      <c r="Y21" s="317"/>
      <c r="Z21" s="317"/>
      <c r="AA21" s="374"/>
      <c r="AB21" s="308"/>
      <c r="AC21" s="308"/>
      <c r="AD21" s="309"/>
    </row>
    <row r="22">
      <c r="A22" s="306"/>
      <c r="C22" s="307"/>
      <c r="D22" s="107"/>
      <c r="E22" s="107"/>
      <c r="F22" s="107"/>
      <c r="G22" s="345"/>
      <c r="H22" s="345"/>
      <c r="I22" s="345"/>
      <c r="J22" s="141"/>
      <c r="K22" s="774"/>
      <c r="L22" s="317"/>
      <c r="M22" s="114"/>
      <c r="N22" s="107"/>
      <c r="O22" s="107"/>
      <c r="P22" s="107"/>
      <c r="Q22" s="107"/>
      <c r="R22" s="141"/>
      <c r="S22" s="141"/>
      <c r="T22" s="141"/>
      <c r="U22" s="141"/>
      <c r="V22" s="561"/>
      <c r="W22" s="349"/>
      <c r="X22" s="374"/>
      <c r="Y22" s="317"/>
      <c r="Z22" s="317"/>
      <c r="AA22" s="374"/>
      <c r="AB22" s="308"/>
      <c r="AC22" s="308"/>
      <c r="AD22" s="309"/>
    </row>
    <row r="23">
      <c r="A23" s="306"/>
      <c r="B23" s="342"/>
      <c r="C23" s="307"/>
      <c r="D23" s="107"/>
      <c r="E23" s="107"/>
      <c r="F23" s="107"/>
      <c r="G23" s="317"/>
      <c r="H23" s="317"/>
      <c r="I23" s="317"/>
      <c r="J23" s="107"/>
      <c r="K23" s="775"/>
      <c r="L23" s="317"/>
      <c r="M23" s="114"/>
      <c r="N23" s="107"/>
      <c r="O23" s="107"/>
      <c r="P23" s="107"/>
      <c r="Q23" s="107"/>
      <c r="R23" s="107"/>
      <c r="S23" s="107"/>
      <c r="T23" s="107"/>
      <c r="U23" s="107"/>
      <c r="V23" s="266"/>
      <c r="W23" s="349"/>
      <c r="X23" s="374"/>
      <c r="Y23" s="317"/>
      <c r="Z23" s="317"/>
      <c r="AA23" s="374"/>
      <c r="AB23" s="308"/>
      <c r="AC23" s="308"/>
      <c r="AD23" s="309"/>
    </row>
    <row r="24">
      <c r="A24" s="306"/>
      <c r="B24" s="342"/>
      <c r="C24" s="776" t="s">
        <v>179</v>
      </c>
      <c r="D24" s="107"/>
      <c r="E24" s="107"/>
      <c r="F24" s="107"/>
      <c r="G24" s="317"/>
      <c r="H24" s="317"/>
      <c r="I24" s="317"/>
      <c r="J24" s="759"/>
      <c r="K24" s="775"/>
      <c r="L24" s="317"/>
      <c r="M24" s="818"/>
      <c r="N24" s="156" t="s">
        <v>179</v>
      </c>
      <c r="O24" s="156"/>
      <c r="P24" s="107"/>
      <c r="Q24" s="107"/>
      <c r="R24" s="107"/>
      <c r="S24" s="107"/>
      <c r="T24" s="107"/>
      <c r="U24" s="759"/>
      <c r="V24" s="266"/>
      <c r="W24" s="349"/>
      <c r="X24" s="374"/>
      <c r="Y24" s="349"/>
      <c r="Z24" s="349"/>
      <c r="AA24" s="374"/>
      <c r="AB24" s="308"/>
      <c r="AC24" s="308"/>
      <c r="AD24" s="309"/>
    </row>
    <row r="25">
      <c r="A25" s="832" t="s">
        <v>128</v>
      </c>
      <c r="B25" s="249"/>
      <c r="C25" s="307"/>
      <c r="D25" s="763" t="s">
        <v>130</v>
      </c>
      <c r="E25" s="268" t="s">
        <v>131</v>
      </c>
      <c r="F25" s="268" t="s">
        <v>114</v>
      </c>
      <c r="G25" s="833" t="s">
        <v>147</v>
      </c>
      <c r="H25" s="833" t="s">
        <v>166</v>
      </c>
      <c r="I25" s="317"/>
      <c r="J25" s="777" t="s">
        <v>135</v>
      </c>
      <c r="K25" s="595"/>
      <c r="L25" s="835" t="s">
        <v>128</v>
      </c>
      <c r="M25" s="721" t="s">
        <v>129</v>
      </c>
      <c r="N25" s="107"/>
      <c r="O25" s="763" t="s">
        <v>130</v>
      </c>
      <c r="P25" s="268" t="s">
        <v>131</v>
      </c>
      <c r="Q25" s="268" t="s">
        <v>114</v>
      </c>
      <c r="R25" s="767" t="s">
        <v>147</v>
      </c>
      <c r="S25" s="767" t="s">
        <v>166</v>
      </c>
      <c r="T25" s="107"/>
      <c r="U25" s="777" t="s">
        <v>135</v>
      </c>
      <c r="V25" s="266"/>
      <c r="W25" s="349"/>
      <c r="X25" s="374"/>
      <c r="Y25" s="317"/>
      <c r="Z25" s="317"/>
      <c r="AA25" s="374"/>
      <c r="AB25" s="308"/>
      <c r="AC25" s="308"/>
      <c r="AD25" s="309"/>
    </row>
    <row r="26">
      <c r="A26" s="823"/>
      <c r="B26" s="255" t="str">
        <f>VLOOKUP(A26,tsnz!A:F,6,FALSE)</f>
        <v>#N/A</v>
      </c>
      <c r="C26" s="300">
        <v>1.0</v>
      </c>
      <c r="D26" s="563" t="str">
        <f>VLOOKUP(A26,tsnz!A:B,2,FALSE)</f>
        <v>#N/A</v>
      </c>
      <c r="E26" s="564" t="str">
        <f>VLOOKUP(A26,tsnz!A:G,7,FALSE)</f>
        <v>#N/A</v>
      </c>
      <c r="F26" s="778" t="b">
        <v>0</v>
      </c>
      <c r="G26" s="824"/>
      <c r="H26" s="827"/>
      <c r="I26" s="317"/>
      <c r="J26" s="779">
        <f t="shared" ref="J26:J27" si="5">SUM(G26:H26)</f>
        <v>0</v>
      </c>
      <c r="K26" s="775"/>
      <c r="L26" s="822"/>
      <c r="M26" s="727" t="str">
        <f>VLOOKUP(L26,tsnz!A:F,6,FALSE)</f>
        <v>#N/A</v>
      </c>
      <c r="N26" s="268">
        <v>1.0</v>
      </c>
      <c r="O26" s="563" t="str">
        <f>VLOOKUP(L26,tsnz!A:B,2,FALSE)</f>
        <v>#N/A</v>
      </c>
      <c r="P26" s="564" t="str">
        <f>VLOOKUP(L26,tsnz!A:G,7,FALSE)</f>
        <v>#N/A</v>
      </c>
      <c r="Q26" s="259" t="b">
        <v>0</v>
      </c>
      <c r="R26" s="264"/>
      <c r="S26" s="728"/>
      <c r="T26" s="107"/>
      <c r="U26" s="780">
        <f t="shared" ref="U26:U27" si="6">SUM(R26:S26)</f>
        <v>0</v>
      </c>
      <c r="V26" s="266"/>
      <c r="W26" s="349"/>
      <c r="X26" s="374"/>
      <c r="Y26" s="349"/>
      <c r="Z26" s="349"/>
      <c r="AA26" s="374"/>
      <c r="AB26" s="308"/>
      <c r="AC26" s="308"/>
      <c r="AD26" s="309"/>
    </row>
    <row r="27">
      <c r="A27" s="823"/>
      <c r="B27" s="255" t="str">
        <f>VLOOKUP(A27,tsnz!A:F,6,FALSE)</f>
        <v>#N/A</v>
      </c>
      <c r="C27" s="300">
        <v>2.0</v>
      </c>
      <c r="D27" s="563" t="str">
        <f>VLOOKUP(A27,tsnz!A:B,2,FALSE)</f>
        <v>#N/A</v>
      </c>
      <c r="E27" s="564" t="str">
        <f>VLOOKUP(A27,tsnz!A:G,7,FALSE)</f>
        <v>#N/A</v>
      </c>
      <c r="F27" s="778" t="b">
        <v>0</v>
      </c>
      <c r="G27" s="839"/>
      <c r="H27" s="826"/>
      <c r="I27" s="317"/>
      <c r="J27" s="781">
        <f t="shared" si="5"/>
        <v>0</v>
      </c>
      <c r="K27" s="595"/>
      <c r="L27" s="822"/>
      <c r="M27" s="727" t="str">
        <f>VLOOKUP(L27,tsnz!A:F,6,FALSE)</f>
        <v>#N/A</v>
      </c>
      <c r="N27" s="268">
        <v>2.0</v>
      </c>
      <c r="O27" s="563" t="str">
        <f>VLOOKUP(L27,tsnz!A:B,2,FALSE)</f>
        <v>#N/A</v>
      </c>
      <c r="P27" s="564" t="str">
        <f>VLOOKUP(L27,tsnz!A:G,7,FALSE)</f>
        <v>#N/A</v>
      </c>
      <c r="Q27" s="259" t="b">
        <v>0</v>
      </c>
      <c r="R27" s="273"/>
      <c r="S27" s="291"/>
      <c r="T27" s="107"/>
      <c r="U27" s="782">
        <f t="shared" si="6"/>
        <v>0</v>
      </c>
      <c r="V27" s="266"/>
      <c r="W27" s="349"/>
      <c r="X27" s="374"/>
      <c r="Y27" s="317"/>
      <c r="Z27" s="317"/>
      <c r="AA27" s="374"/>
      <c r="AB27" s="308"/>
      <c r="AC27" s="308"/>
      <c r="AD27" s="309"/>
    </row>
    <row r="28">
      <c r="A28" s="306"/>
      <c r="B28" s="342"/>
      <c r="C28" s="307"/>
      <c r="D28" s="107"/>
      <c r="E28" s="107"/>
      <c r="F28" s="107"/>
      <c r="G28" s="360"/>
      <c r="H28" s="121"/>
      <c r="I28" s="314"/>
      <c r="J28" s="783">
        <f>((SUM(J26:J27)-(ROUND(J26,0)+ROUND(J27,0)))/10)+ROUND(J26,0)+ROUND(J27,0)</f>
        <v>0</v>
      </c>
      <c r="K28" s="595"/>
      <c r="L28" s="317"/>
      <c r="M28" s="784"/>
      <c r="N28" s="109"/>
      <c r="O28" s="107"/>
      <c r="P28" s="109"/>
      <c r="Q28" s="107"/>
      <c r="R28" s="360"/>
      <c r="S28" s="121"/>
      <c r="T28" s="314"/>
      <c r="U28" s="785">
        <f>((SUM(U26:U27)-(ROUND(U26,0)+ROUND(U27,0)))/10)+ROUND(U26,0)+ROUND(U27,0)</f>
        <v>0</v>
      </c>
      <c r="V28" s="316"/>
      <c r="W28" s="349"/>
      <c r="X28" s="841"/>
      <c r="Y28" s="317"/>
      <c r="Z28" s="317"/>
      <c r="AA28" s="841"/>
      <c r="AB28" s="308"/>
      <c r="AC28" s="308"/>
      <c r="AD28" s="309"/>
    </row>
    <row r="29">
      <c r="A29" s="347"/>
      <c r="B29" s="107"/>
      <c r="C29" s="307"/>
      <c r="D29" s="107"/>
      <c r="E29" s="109"/>
      <c r="F29" s="107"/>
      <c r="G29" s="321"/>
      <c r="H29" s="321"/>
      <c r="I29" s="321"/>
      <c r="J29" s="321"/>
      <c r="K29" s="597"/>
      <c r="L29" s="317"/>
      <c r="M29" s="114"/>
      <c r="N29" s="107"/>
      <c r="O29" s="107"/>
      <c r="P29" s="109"/>
      <c r="Q29" s="107"/>
      <c r="R29" s="321"/>
      <c r="S29" s="321"/>
      <c r="T29" s="321"/>
      <c r="U29" s="321"/>
      <c r="V29" s="266"/>
      <c r="W29" s="349"/>
      <c r="X29" s="374"/>
      <c r="Y29" s="349"/>
      <c r="Z29" s="349"/>
      <c r="AA29" s="374"/>
      <c r="AB29" s="317"/>
      <c r="AC29" s="317"/>
      <c r="AD29" s="842"/>
    </row>
    <row r="30">
      <c r="A30" s="347"/>
      <c r="B30" s="107"/>
      <c r="C30" s="372"/>
      <c r="D30" s="241"/>
      <c r="F30" s="373"/>
      <c r="G30" s="363"/>
      <c r="H30" s="150"/>
      <c r="I30" s="150"/>
      <c r="J30" s="150"/>
      <c r="K30" s="319"/>
      <c r="L30" s="317"/>
      <c r="M30" s="788"/>
      <c r="N30" s="363"/>
      <c r="O30" s="363"/>
      <c r="P30" s="363"/>
      <c r="Q30" s="366"/>
      <c r="R30" s="109"/>
      <c r="S30" s="107"/>
      <c r="T30" s="107"/>
      <c r="U30" s="318"/>
      <c r="V30" s="346"/>
      <c r="W30" s="349"/>
      <c r="X30" s="349"/>
      <c r="Y30" s="349"/>
      <c r="Z30" s="349"/>
      <c r="AA30" s="349"/>
      <c r="AB30" s="349"/>
      <c r="AC30" s="349"/>
      <c r="AD30" s="843"/>
    </row>
    <row r="31">
      <c r="A31" s="347"/>
      <c r="B31" s="107"/>
      <c r="C31" s="362"/>
      <c r="D31" s="363"/>
      <c r="E31" s="363"/>
      <c r="F31" s="363"/>
      <c r="G31" s="364" t="str">
        <f>C4</f>
        <v>Wanganui Warriors</v>
      </c>
      <c r="H31" s="209"/>
      <c r="I31" s="209"/>
      <c r="J31" s="365">
        <f>sum(J13+J21+J28)</f>
        <v>0</v>
      </c>
      <c r="K31" s="598"/>
      <c r="L31" s="790"/>
      <c r="M31" s="791"/>
      <c r="N31" s="363"/>
      <c r="O31" s="363"/>
      <c r="P31" s="363"/>
      <c r="Q31" s="366"/>
      <c r="R31" s="367" t="str">
        <f>N4</f>
        <v>Eastern Jedi</v>
      </c>
      <c r="S31" s="209"/>
      <c r="T31" s="209"/>
      <c r="U31" s="368">
        <f>sum(U13+U21+U28)</f>
        <v>0</v>
      </c>
      <c r="V31" s="266"/>
      <c r="W31" s="349"/>
      <c r="X31" s="349"/>
      <c r="Y31" s="349"/>
      <c r="Z31" s="349"/>
      <c r="AA31" s="349"/>
      <c r="AB31" s="308"/>
      <c r="AC31" s="308"/>
      <c r="AD31" s="309"/>
    </row>
    <row r="32">
      <c r="A32" s="844"/>
      <c r="C32" s="219"/>
      <c r="E32" s="363"/>
      <c r="F32" s="363"/>
      <c r="G32" s="363"/>
      <c r="H32" s="363"/>
      <c r="I32" s="363"/>
      <c r="J32" s="363"/>
      <c r="K32" s="319"/>
      <c r="L32" s="790"/>
      <c r="M32" s="788"/>
      <c r="N32" s="363"/>
      <c r="O32" s="363"/>
      <c r="P32" s="363"/>
      <c r="Q32" s="366"/>
      <c r="R32" s="109"/>
      <c r="S32" s="107"/>
      <c r="T32" s="107"/>
      <c r="U32" s="318"/>
      <c r="V32" s="266"/>
      <c r="W32" s="349"/>
      <c r="X32" s="349"/>
      <c r="Y32" s="349"/>
      <c r="Z32" s="349"/>
      <c r="AA32" s="317"/>
      <c r="AB32" s="308"/>
      <c r="AC32" s="308"/>
      <c r="AD32" s="309"/>
    </row>
    <row r="33">
      <c r="A33" s="844"/>
      <c r="C33" s="219"/>
      <c r="E33" s="363"/>
      <c r="F33" s="363"/>
      <c r="G33" s="363"/>
      <c r="H33" s="363"/>
      <c r="I33" s="363"/>
      <c r="J33" s="363"/>
      <c r="K33" s="319"/>
      <c r="L33" s="790"/>
      <c r="M33" s="788"/>
      <c r="N33" s="363"/>
      <c r="O33" s="363"/>
      <c r="P33" s="363"/>
      <c r="Q33" s="366"/>
      <c r="R33" s="109"/>
      <c r="S33" s="107"/>
      <c r="T33" s="107"/>
      <c r="U33" s="318"/>
      <c r="V33" s="266"/>
      <c r="W33" s="349"/>
      <c r="X33" s="349"/>
      <c r="Y33" s="349"/>
      <c r="Z33" s="349"/>
      <c r="AA33" s="317"/>
      <c r="AB33" s="308"/>
      <c r="AC33" s="308"/>
      <c r="AD33" s="309"/>
    </row>
    <row r="34">
      <c r="A34" s="844"/>
      <c r="C34" s="219"/>
      <c r="E34" s="363"/>
      <c r="F34" s="363"/>
      <c r="G34" s="363"/>
      <c r="H34" s="363"/>
      <c r="I34" s="363"/>
      <c r="J34" s="363"/>
      <c r="K34" s="319"/>
      <c r="L34" s="790"/>
      <c r="M34" s="788"/>
      <c r="N34" s="363"/>
      <c r="O34" s="363"/>
      <c r="P34" s="363"/>
      <c r="Q34" s="366"/>
      <c r="R34" s="109"/>
      <c r="S34" s="107"/>
      <c r="T34" s="107"/>
      <c r="U34" s="318"/>
      <c r="V34" s="266"/>
      <c r="W34" s="845"/>
      <c r="AD34" s="202"/>
    </row>
    <row r="35">
      <c r="A35" s="794" t="s">
        <v>128</v>
      </c>
      <c r="B35" s="244" t="s">
        <v>129</v>
      </c>
      <c r="C35" s="375" t="s">
        <v>149</v>
      </c>
      <c r="D35" s="363"/>
      <c r="E35" s="846" t="s">
        <v>131</v>
      </c>
      <c r="F35" s="846" t="s">
        <v>114</v>
      </c>
      <c r="G35" s="847" t="s">
        <v>132</v>
      </c>
      <c r="H35" s="847" t="s">
        <v>133</v>
      </c>
      <c r="I35" s="848" t="s">
        <v>134</v>
      </c>
      <c r="J35" s="849" t="s">
        <v>135</v>
      </c>
      <c r="K35" s="319"/>
      <c r="L35" s="790" t="s">
        <v>128</v>
      </c>
      <c r="M35" s="721" t="s">
        <v>129</v>
      </c>
      <c r="N35" s="376" t="s">
        <v>149</v>
      </c>
      <c r="O35" s="363"/>
      <c r="P35" s="286" t="s">
        <v>131</v>
      </c>
      <c r="Q35" s="286" t="s">
        <v>114</v>
      </c>
      <c r="R35" s="795" t="s">
        <v>132</v>
      </c>
      <c r="S35" s="795" t="s">
        <v>133</v>
      </c>
      <c r="T35" s="796" t="s">
        <v>134</v>
      </c>
      <c r="U35" s="798" t="s">
        <v>135</v>
      </c>
      <c r="V35" s="266"/>
      <c r="W35" s="799"/>
      <c r="AD35" s="202"/>
    </row>
    <row r="36">
      <c r="A36" s="850"/>
      <c r="B36" s="255" t="str">
        <f>VLOOKUP(A36,tsnz!A:F,6,FALSE)</f>
        <v>#N/A</v>
      </c>
      <c r="C36" s="300">
        <v>1.0</v>
      </c>
      <c r="D36" s="563" t="str">
        <f>VLOOKUP(A36,tsnz!A:B,2,FALSE)</f>
        <v>#N/A</v>
      </c>
      <c r="E36" s="564" t="str">
        <f>VLOOKUP(A36,tsnz!A:G,7,FALSE)</f>
        <v>#N/A</v>
      </c>
      <c r="F36" s="778" t="b">
        <v>0</v>
      </c>
      <c r="G36" s="801"/>
      <c r="H36" s="802"/>
      <c r="I36" s="802"/>
      <c r="J36" s="616">
        <f t="shared" ref="J36:J44" si="7">SUM(G36:I36)</f>
        <v>0</v>
      </c>
      <c r="K36" s="319"/>
      <c r="L36" s="851"/>
      <c r="M36" s="727" t="str">
        <f>VLOOKUP(L36,tsnz!A:F,6,FALSE)</f>
        <v>#N/A</v>
      </c>
      <c r="N36" s="268">
        <v>1.0</v>
      </c>
      <c r="O36" s="563" t="str">
        <f>VLOOKUP(L36,tsnz!A:B,2,FALSE)</f>
        <v>#N/A</v>
      </c>
      <c r="P36" s="564" t="str">
        <f>VLOOKUP(L36,tsnz!A:G,7,FALSE)</f>
        <v>#N/A</v>
      </c>
      <c r="Q36" s="259" t="b">
        <v>0</v>
      </c>
      <c r="R36" s="615"/>
      <c r="S36" s="617"/>
      <c r="T36" s="617"/>
      <c r="U36" s="616">
        <f t="shared" ref="U36:U44" si="8">SUM(R36:T36)</f>
        <v>0</v>
      </c>
      <c r="V36" s="266"/>
      <c r="W36" s="799"/>
      <c r="AD36" s="202"/>
    </row>
    <row r="37">
      <c r="A37" s="850"/>
      <c r="B37" s="255" t="str">
        <f>VLOOKUP(A37,tsnz!A:F,6,FALSE)</f>
        <v>#N/A</v>
      </c>
      <c r="C37" s="256">
        <v>2.0</v>
      </c>
      <c r="D37" s="563" t="str">
        <f>VLOOKUP(A37,tsnz!A:B,2,FALSE)</f>
        <v>#N/A</v>
      </c>
      <c r="E37" s="564" t="str">
        <f>VLOOKUP(A37,tsnz!A:G,7,FALSE)</f>
        <v>#N/A</v>
      </c>
      <c r="F37" s="320" t="b">
        <v>0</v>
      </c>
      <c r="G37" s="802"/>
      <c r="H37" s="802"/>
      <c r="I37" s="802"/>
      <c r="J37" s="619">
        <f t="shared" si="7"/>
        <v>0</v>
      </c>
      <c r="K37" s="319"/>
      <c r="L37" s="851"/>
      <c r="M37" s="727" t="str">
        <f>VLOOKUP(L37,tsnz!A:F,6,FALSE)</f>
        <v>#N/A</v>
      </c>
      <c r="N37" s="292">
        <v>2.0</v>
      </c>
      <c r="O37" s="563" t="str">
        <f>VLOOKUP(L37,tsnz!A:B,2,FALSE)</f>
        <v>#N/A</v>
      </c>
      <c r="P37" s="564" t="str">
        <f>VLOOKUP(L37,tsnz!A:G,7,FALSE)</f>
        <v>#N/A</v>
      </c>
      <c r="Q37" s="320" t="b">
        <v>0</v>
      </c>
      <c r="R37" s="617"/>
      <c r="S37" s="617"/>
      <c r="T37" s="617"/>
      <c r="U37" s="619">
        <f t="shared" si="8"/>
        <v>0</v>
      </c>
      <c r="V37" s="266"/>
      <c r="W37" s="799"/>
      <c r="AD37" s="202"/>
    </row>
    <row r="38">
      <c r="A38" s="850"/>
      <c r="B38" s="255" t="str">
        <f>VLOOKUP(A38,tsnz!A:F,6,FALSE)</f>
        <v>#N/A</v>
      </c>
      <c r="C38" s="256">
        <v>3.0</v>
      </c>
      <c r="D38" s="563" t="str">
        <f>VLOOKUP(A38,tsnz!A:B,2,FALSE)</f>
        <v>#N/A</v>
      </c>
      <c r="E38" s="564" t="str">
        <f>VLOOKUP(A38,tsnz!A:G,7,FALSE)</f>
        <v>#N/A</v>
      </c>
      <c r="F38" s="320" t="b">
        <v>0</v>
      </c>
      <c r="G38" s="802"/>
      <c r="H38" s="802"/>
      <c r="I38" s="802"/>
      <c r="J38" s="619">
        <f t="shared" si="7"/>
        <v>0</v>
      </c>
      <c r="K38" s="319"/>
      <c r="L38" s="851"/>
      <c r="M38" s="727" t="str">
        <f>VLOOKUP(L38,tsnz!A:F,6,FALSE)</f>
        <v>#N/A</v>
      </c>
      <c r="N38" s="292">
        <v>3.0</v>
      </c>
      <c r="O38" s="563" t="str">
        <f>VLOOKUP(L38,tsnz!A:B,2,FALSE)</f>
        <v>#N/A</v>
      </c>
      <c r="P38" s="564" t="str">
        <f>VLOOKUP(L38,tsnz!A:G,7,FALSE)</f>
        <v>#N/A</v>
      </c>
      <c r="Q38" s="320" t="b">
        <v>0</v>
      </c>
      <c r="R38" s="617"/>
      <c r="S38" s="617"/>
      <c r="T38" s="617"/>
      <c r="U38" s="619">
        <f t="shared" si="8"/>
        <v>0</v>
      </c>
      <c r="V38" s="316"/>
      <c r="W38" s="799"/>
      <c r="AD38" s="202"/>
    </row>
    <row r="39">
      <c r="A39" s="850"/>
      <c r="B39" s="255" t="str">
        <f>VLOOKUP(A39,tsnz!A:F,6,FALSE)</f>
        <v>#N/A</v>
      </c>
      <c r="C39" s="256">
        <v>4.0</v>
      </c>
      <c r="D39" s="563" t="str">
        <f>VLOOKUP(A39,tsnz!A:B,2,FALSE)</f>
        <v>#N/A</v>
      </c>
      <c r="E39" s="564" t="str">
        <f>VLOOKUP(A39,tsnz!A:G,7,FALSE)</f>
        <v>#N/A</v>
      </c>
      <c r="F39" s="778" t="b">
        <v>0</v>
      </c>
      <c r="G39" s="804"/>
      <c r="H39" s="804"/>
      <c r="I39" s="804"/>
      <c r="J39" s="616">
        <f t="shared" si="7"/>
        <v>0</v>
      </c>
      <c r="K39" s="319"/>
      <c r="L39" s="851"/>
      <c r="M39" s="727" t="str">
        <f>VLOOKUP(L39,tsnz!A:F,6,FALSE)</f>
        <v>#N/A</v>
      </c>
      <c r="N39" s="292">
        <v>4.0</v>
      </c>
      <c r="O39" s="563" t="str">
        <f>VLOOKUP(L39,tsnz!A:B,2,FALSE)</f>
        <v>#N/A</v>
      </c>
      <c r="P39" s="564" t="str">
        <f>VLOOKUP(L39,tsnz!A:G,7,FALSE)</f>
        <v>#N/A</v>
      </c>
      <c r="Q39" s="259" t="b">
        <v>0</v>
      </c>
      <c r="R39" s="617"/>
      <c r="S39" s="617"/>
      <c r="T39" s="617"/>
      <c r="U39" s="616">
        <f t="shared" si="8"/>
        <v>0</v>
      </c>
      <c r="V39" s="316"/>
      <c r="W39" s="799"/>
      <c r="AD39" s="202"/>
    </row>
    <row r="40">
      <c r="A40" s="850"/>
      <c r="B40" s="255" t="str">
        <f>VLOOKUP(A40,tsnz!A:F,6,FALSE)</f>
        <v>#N/A</v>
      </c>
      <c r="C40" s="256">
        <v>5.0</v>
      </c>
      <c r="D40" s="563" t="str">
        <f>VLOOKUP(A40,tsnz!A:B,2,FALSE)</f>
        <v>#N/A</v>
      </c>
      <c r="E40" s="564" t="str">
        <f>VLOOKUP(A40,tsnz!A:G,7,FALSE)</f>
        <v>#N/A</v>
      </c>
      <c r="F40" s="320" t="b">
        <v>0</v>
      </c>
      <c r="G40" s="802"/>
      <c r="H40" s="802"/>
      <c r="I40" s="804"/>
      <c r="J40" s="619">
        <f t="shared" si="7"/>
        <v>0</v>
      </c>
      <c r="K40" s="319"/>
      <c r="L40" s="851"/>
      <c r="M40" s="727" t="str">
        <f>VLOOKUP(L40,tsnz!A:F,6,FALSE)</f>
        <v>#N/A</v>
      </c>
      <c r="N40" s="292">
        <v>5.0</v>
      </c>
      <c r="O40" s="563" t="str">
        <f>VLOOKUP(L40,tsnz!A:B,2,FALSE)</f>
        <v>#N/A</v>
      </c>
      <c r="P40" s="564" t="str">
        <f>VLOOKUP(L40,tsnz!A:G,7,FALSE)</f>
        <v>#N/A</v>
      </c>
      <c r="Q40" s="320" t="b">
        <v>0</v>
      </c>
      <c r="R40" s="617"/>
      <c r="S40" s="617"/>
      <c r="T40" s="617"/>
      <c r="U40" s="619">
        <f t="shared" si="8"/>
        <v>0</v>
      </c>
      <c r="V40" s="346"/>
      <c r="W40" s="799"/>
      <c r="AD40" s="202"/>
    </row>
    <row r="41">
      <c r="A41" s="850"/>
      <c r="B41" s="255" t="str">
        <f>VLOOKUP(A41,tsnz!A:F,6,FALSE)</f>
        <v>#N/A</v>
      </c>
      <c r="C41" s="256">
        <v>6.0</v>
      </c>
      <c r="D41" s="563" t="str">
        <f>VLOOKUP(A41,tsnz!A:B,2,FALSE)</f>
        <v>#N/A</v>
      </c>
      <c r="E41" s="564" t="str">
        <f>VLOOKUP(A41,tsnz!A:G,7,FALSE)</f>
        <v>#N/A</v>
      </c>
      <c r="F41" s="805" t="b">
        <v>0</v>
      </c>
      <c r="G41" s="804"/>
      <c r="H41" s="804"/>
      <c r="I41" s="804"/>
      <c r="J41" s="619">
        <f t="shared" si="7"/>
        <v>0</v>
      </c>
      <c r="K41" s="319"/>
      <c r="L41" s="851"/>
      <c r="M41" s="727" t="str">
        <f>VLOOKUP(L41,tsnz!A:F,6,FALSE)</f>
        <v>#N/A</v>
      </c>
      <c r="N41" s="292">
        <v>6.0</v>
      </c>
      <c r="O41" s="563" t="str">
        <f>VLOOKUP(L41,tsnz!A:B,2,FALSE)</f>
        <v>#N/A</v>
      </c>
      <c r="P41" s="564" t="str">
        <f>VLOOKUP(L41,tsnz!A:G,7,FALSE)</f>
        <v>#N/A</v>
      </c>
      <c r="Q41" s="320" t="b">
        <v>0</v>
      </c>
      <c r="R41" s="617"/>
      <c r="S41" s="617"/>
      <c r="T41" s="617"/>
      <c r="U41" s="619">
        <f t="shared" si="8"/>
        <v>0</v>
      </c>
      <c r="V41" s="600"/>
      <c r="W41" s="799"/>
      <c r="AD41" s="202"/>
    </row>
    <row r="42">
      <c r="A42" s="850"/>
      <c r="B42" s="255" t="str">
        <f>VLOOKUP(A42,tsnz!A:F,6,FALSE)</f>
        <v>#N/A</v>
      </c>
      <c r="C42" s="256">
        <v>7.0</v>
      </c>
      <c r="D42" s="563" t="str">
        <f>VLOOKUP(A42,tsnz!A:B,2,FALSE)</f>
        <v>#N/A</v>
      </c>
      <c r="E42" s="564" t="str">
        <f>VLOOKUP(A42,tsnz!A:G,7,FALSE)</f>
        <v>#N/A</v>
      </c>
      <c r="F42" s="778" t="b">
        <v>0</v>
      </c>
      <c r="G42" s="802"/>
      <c r="H42" s="802"/>
      <c r="I42" s="802"/>
      <c r="J42" s="616">
        <f t="shared" si="7"/>
        <v>0</v>
      </c>
      <c r="K42" s="319"/>
      <c r="L42" s="851"/>
      <c r="M42" s="727" t="str">
        <f>VLOOKUP(L42,tsnz!A:F,6,FALSE)</f>
        <v>#N/A</v>
      </c>
      <c r="N42" s="292">
        <v>7.0</v>
      </c>
      <c r="O42" s="563" t="str">
        <f>VLOOKUP(L42,tsnz!A:B,2,FALSE)</f>
        <v>#N/A</v>
      </c>
      <c r="P42" s="564" t="str">
        <f>VLOOKUP(L42,tsnz!A:G,7,FALSE)</f>
        <v>#N/A</v>
      </c>
      <c r="Q42" s="259" t="b">
        <v>0</v>
      </c>
      <c r="R42" s="617"/>
      <c r="S42" s="617"/>
      <c r="T42" s="617"/>
      <c r="U42" s="616">
        <f t="shared" si="8"/>
        <v>0</v>
      </c>
      <c r="V42" s="369"/>
      <c r="W42" s="799"/>
      <c r="AD42" s="202"/>
    </row>
    <row r="43">
      <c r="A43" s="850"/>
      <c r="B43" s="255" t="str">
        <f>VLOOKUP(A43,tsnz!A:F,6,FALSE)</f>
        <v>#N/A</v>
      </c>
      <c r="C43" s="256">
        <v>8.0</v>
      </c>
      <c r="D43" s="563" t="str">
        <f>VLOOKUP(A43,tsnz!A:B,2,FALSE)</f>
        <v>#N/A</v>
      </c>
      <c r="E43" s="564" t="str">
        <f>VLOOKUP(A43,tsnz!A:G,7,FALSE)</f>
        <v>#N/A</v>
      </c>
      <c r="F43" s="320" t="b">
        <v>0</v>
      </c>
      <c r="G43" s="804"/>
      <c r="H43" s="804"/>
      <c r="I43" s="804"/>
      <c r="J43" s="619">
        <f t="shared" si="7"/>
        <v>0</v>
      </c>
      <c r="K43" s="319"/>
      <c r="L43" s="851"/>
      <c r="M43" s="727" t="str">
        <f>VLOOKUP(L43,tsnz!A:F,6,FALSE)</f>
        <v>#N/A</v>
      </c>
      <c r="N43" s="292">
        <v>8.0</v>
      </c>
      <c r="O43" s="563" t="str">
        <f>VLOOKUP(L43,tsnz!A:B,2,FALSE)</f>
        <v>#N/A</v>
      </c>
      <c r="P43" s="564" t="str">
        <f>VLOOKUP(L43,tsnz!A:G,7,FALSE)</f>
        <v>#N/A</v>
      </c>
      <c r="Q43" s="320" t="b">
        <v>0</v>
      </c>
      <c r="R43" s="617"/>
      <c r="S43" s="617"/>
      <c r="T43" s="617"/>
      <c r="U43" s="619">
        <f t="shared" si="8"/>
        <v>0</v>
      </c>
      <c r="V43" s="369"/>
      <c r="W43" s="799"/>
      <c r="AD43" s="202"/>
    </row>
    <row r="44">
      <c r="A44" s="852"/>
      <c r="B44" s="390" t="str">
        <f>VLOOKUP(A44,tsnz!A:F,6,FALSE)</f>
        <v>#N/A</v>
      </c>
      <c r="C44" s="807">
        <v>9.0</v>
      </c>
      <c r="D44" s="624" t="str">
        <f>VLOOKUP(A44,tsnz!A:B,2,FALSE)</f>
        <v>#N/A</v>
      </c>
      <c r="E44" s="625" t="str">
        <f>VLOOKUP(A44,tsnz!A:G,7,FALSE)</f>
        <v>#N/A</v>
      </c>
      <c r="F44" s="394" t="b">
        <v>0</v>
      </c>
      <c r="G44" s="808"/>
      <c r="H44" s="808"/>
      <c r="I44" s="808"/>
      <c r="J44" s="627">
        <f t="shared" si="7"/>
        <v>0</v>
      </c>
      <c r="K44" s="397"/>
      <c r="L44" s="809"/>
      <c r="M44" s="810" t="str">
        <f>VLOOKUP(L44,tsnz!A:F,6,FALSE)</f>
        <v>#N/A</v>
      </c>
      <c r="N44" s="811">
        <v>9.0</v>
      </c>
      <c r="O44" s="624" t="str">
        <f>VLOOKUP(L44,tsnz!A:B,2,FALSE)</f>
        <v>#N/A</v>
      </c>
      <c r="P44" s="625" t="str">
        <f>VLOOKUP(L44,tsnz!A:F,6,FALSE)</f>
        <v>#N/A</v>
      </c>
      <c r="Q44" s="394" t="b">
        <v>0</v>
      </c>
      <c r="R44" s="630"/>
      <c r="S44" s="630"/>
      <c r="T44" s="630"/>
      <c r="U44" s="627">
        <f t="shared" si="8"/>
        <v>0</v>
      </c>
      <c r="V44" s="401"/>
      <c r="W44" s="812"/>
      <c r="X44" s="402"/>
      <c r="Y44" s="402"/>
      <c r="Z44" s="402"/>
      <c r="AA44" s="402"/>
      <c r="AB44" s="402"/>
      <c r="AC44" s="402"/>
      <c r="AD44" s="403"/>
    </row>
  </sheetData>
  <mergeCells count="30">
    <mergeCell ref="N4:U4"/>
    <mergeCell ref="W4:Y4"/>
    <mergeCell ref="AA4:AD4"/>
    <mergeCell ref="L4:L6"/>
    <mergeCell ref="I6:J6"/>
    <mergeCell ref="D30:E30"/>
    <mergeCell ref="G31:I31"/>
    <mergeCell ref="C1:AB1"/>
    <mergeCell ref="C2:AB2"/>
    <mergeCell ref="C3:J3"/>
    <mergeCell ref="L3:U3"/>
    <mergeCell ref="W3:AB3"/>
    <mergeCell ref="C4:J4"/>
    <mergeCell ref="T6:U6"/>
    <mergeCell ref="Y5:AA5"/>
    <mergeCell ref="Y8:AB8"/>
    <mergeCell ref="Y9:AB9"/>
    <mergeCell ref="Y10:AB10"/>
    <mergeCell ref="Y11:AB11"/>
    <mergeCell ref="Y12:AB12"/>
    <mergeCell ref="Y13:AB13"/>
    <mergeCell ref="R31:T31"/>
    <mergeCell ref="W34:AD44"/>
    <mergeCell ref="Y14:AB14"/>
    <mergeCell ref="Y15:AB15"/>
    <mergeCell ref="Y16:AB16"/>
    <mergeCell ref="Y17:AB17"/>
    <mergeCell ref="X18:Y18"/>
    <mergeCell ref="X19:Y19"/>
    <mergeCell ref="X20:Y20"/>
  </mergeCells>
  <conditionalFormatting sqref="J8:J20 U8:U20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26:J27 U26:U27">
    <cfRule type="beginsWith" dxfId="1" priority="3" operator="beginsWith" text="200">
      <formula>LEFT((J26),LEN("200"))=("200")</formula>
    </cfRule>
  </conditionalFormatting>
  <conditionalFormatting sqref="B8:B44">
    <cfRule type="cellIs" dxfId="2" priority="4" operator="equal">
      <formula>2025</formula>
    </cfRule>
  </conditionalFormatting>
  <conditionalFormatting sqref="R8:T27">
    <cfRule type="cellIs" dxfId="3" priority="5" operator="greaterThanOrEqual">
      <formula>100</formula>
    </cfRule>
  </conditionalFormatting>
  <conditionalFormatting sqref="G8:I27">
    <cfRule type="cellIs" dxfId="3" priority="6" operator="greaterThanOrEqual">
      <formula>100</formula>
    </cfRule>
  </conditionalFormatting>
  <conditionalFormatting sqref="M8:M44">
    <cfRule type="cellIs" dxfId="2" priority="7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C27BA0"/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2" width="8.0"/>
    <col customWidth="1" min="3" max="3" width="4.25"/>
    <col customWidth="1" min="4" max="4" width="24.75"/>
    <col customWidth="1" min="5" max="5" width="6.38"/>
    <col customWidth="1" min="6" max="6" width="7.13"/>
    <col customWidth="1" min="7" max="7" width="10.88"/>
    <col customWidth="1" min="8" max="9" width="14.88"/>
    <col customWidth="1" min="10" max="10" width="10.88"/>
    <col customWidth="1" min="11" max="11" width="1.38"/>
    <col customWidth="1" min="12" max="12" width="8.38"/>
    <col customWidth="1" min="13" max="13" width="7.13"/>
    <col customWidth="1" min="14" max="14" width="4.75"/>
    <col customWidth="1" min="15" max="15" width="23.25"/>
    <col customWidth="1" min="16" max="16" width="7.38"/>
    <col customWidth="1" min="17" max="17" width="6.75"/>
    <col customWidth="1" min="18" max="18" width="11.63"/>
    <col customWidth="1" min="19" max="20" width="15.63"/>
    <col customWidth="1" min="21" max="21" width="11.63"/>
    <col customWidth="1" min="22" max="22" width="1.63"/>
    <col customWidth="1" min="23" max="23" width="3.0"/>
    <col customWidth="1" min="24" max="24" width="11.88"/>
    <col customWidth="1" min="25" max="25" width="20.63"/>
    <col customWidth="1" min="26" max="26" width="10.25"/>
    <col customWidth="1" min="27" max="27" width="11.0"/>
    <col customWidth="1" min="28" max="28" width="7.88"/>
    <col customWidth="1" min="29" max="29" width="11.0"/>
    <col customWidth="1" min="30" max="30" width="4.25"/>
  </cols>
  <sheetData>
    <row r="1">
      <c r="A1" s="194"/>
      <c r="B1" s="195"/>
      <c r="C1" s="682" t="s">
        <v>107</v>
      </c>
      <c r="D1" s="197"/>
      <c r="E1" s="197"/>
      <c r="F1" s="197"/>
      <c r="G1" s="197"/>
      <c r="H1" s="197"/>
      <c r="I1" s="197"/>
      <c r="J1" s="197"/>
      <c r="K1" s="197"/>
      <c r="L1" s="197"/>
      <c r="M1" s="197"/>
      <c r="N1" s="197"/>
      <c r="O1" s="197"/>
      <c r="P1" s="197"/>
      <c r="Q1" s="197"/>
      <c r="R1" s="197"/>
      <c r="S1" s="197"/>
      <c r="T1" s="197"/>
      <c r="U1" s="197"/>
      <c r="V1" s="197"/>
      <c r="W1" s="197"/>
      <c r="X1" s="197"/>
      <c r="Y1" s="197"/>
      <c r="Z1" s="197"/>
      <c r="AA1" s="197"/>
      <c r="AB1" s="197"/>
      <c r="AC1" s="683"/>
      <c r="AD1" s="684"/>
    </row>
    <row r="2">
      <c r="A2" s="199" t="s">
        <v>125</v>
      </c>
      <c r="B2" s="200"/>
      <c r="C2" s="686" t="s">
        <v>126</v>
      </c>
      <c r="AC2" s="687"/>
      <c r="AD2" s="688"/>
    </row>
    <row r="3">
      <c r="A3" s="203"/>
      <c r="B3" s="200"/>
      <c r="C3" s="689" t="s">
        <v>167</v>
      </c>
      <c r="D3" s="402"/>
      <c r="E3" s="402"/>
      <c r="F3" s="402"/>
      <c r="G3" s="402"/>
      <c r="H3" s="402"/>
      <c r="I3" s="402"/>
      <c r="J3" s="402"/>
      <c r="K3" s="690"/>
      <c r="L3" s="691" t="s">
        <v>150</v>
      </c>
      <c r="M3" s="402"/>
      <c r="N3" s="402"/>
      <c r="O3" s="402"/>
      <c r="P3" s="402"/>
      <c r="Q3" s="402"/>
      <c r="R3" s="402"/>
      <c r="S3" s="402"/>
      <c r="T3" s="402"/>
      <c r="U3" s="402"/>
      <c r="V3" s="692"/>
      <c r="W3" s="693" t="s">
        <v>182</v>
      </c>
      <c r="AC3" s="694"/>
      <c r="AD3" s="695"/>
    </row>
    <row r="4">
      <c r="A4" s="207"/>
      <c r="C4" s="530" t="s">
        <v>183</v>
      </c>
      <c r="D4" s="205"/>
      <c r="E4" s="205"/>
      <c r="F4" s="205"/>
      <c r="G4" s="205"/>
      <c r="H4" s="205"/>
      <c r="I4" s="205"/>
      <c r="J4" s="531"/>
      <c r="K4" s="238"/>
      <c r="L4" s="235"/>
      <c r="M4" s="697"/>
      <c r="N4" s="698" t="s">
        <v>16</v>
      </c>
      <c r="O4" s="205"/>
      <c r="P4" s="205"/>
      <c r="Q4" s="205"/>
      <c r="R4" s="205"/>
      <c r="S4" s="205"/>
      <c r="T4" s="205"/>
      <c r="U4" s="205"/>
      <c r="V4" s="699"/>
      <c r="W4" s="700" t="str">
        <f>C4</f>
        <v>Blue and Gold</v>
      </c>
      <c r="X4" s="209"/>
      <c r="Y4" s="213"/>
      <c r="Z4" s="374"/>
      <c r="AA4" s="701" t="str">
        <f>N4</f>
        <v>Ellesmere Swans</v>
      </c>
      <c r="AB4" s="209"/>
      <c r="AC4" s="209"/>
      <c r="AD4" s="213"/>
    </row>
    <row r="5">
      <c r="A5" s="219"/>
      <c r="B5" s="220"/>
      <c r="C5" s="704"/>
      <c r="D5" s="705"/>
      <c r="E5" s="706"/>
      <c r="F5" s="705"/>
      <c r="G5" s="706"/>
      <c r="H5" s="707"/>
      <c r="I5" s="708"/>
      <c r="J5" s="708"/>
      <c r="K5" s="238"/>
      <c r="M5" s="709"/>
      <c r="N5" s="710"/>
      <c r="O5" s="705"/>
      <c r="P5" s="706"/>
      <c r="Q5" s="705"/>
      <c r="R5" s="706"/>
      <c r="S5" s="707"/>
      <c r="T5" s="708"/>
      <c r="U5" s="708"/>
      <c r="V5" s="711"/>
      <c r="W5" s="374"/>
      <c r="X5" s="815"/>
      <c r="Y5" s="374"/>
      <c r="AB5" s="816"/>
      <c r="AC5" s="816"/>
      <c r="AD5" s="817"/>
    </row>
    <row r="6">
      <c r="A6" s="234"/>
      <c r="B6" s="235"/>
      <c r="C6" s="236" t="s">
        <v>173</v>
      </c>
      <c r="D6" s="549"/>
      <c r="E6" s="550"/>
      <c r="F6" s="551"/>
      <c r="G6" s="550"/>
      <c r="H6" s="552"/>
      <c r="I6" s="715"/>
      <c r="K6" s="238"/>
      <c r="M6" s="818"/>
      <c r="N6" s="239" t="s">
        <v>174</v>
      </c>
      <c r="O6" s="549"/>
      <c r="P6" s="550"/>
      <c r="Q6" s="551"/>
      <c r="R6" s="550"/>
      <c r="S6" s="550"/>
      <c r="T6" s="715"/>
      <c r="V6" s="711"/>
      <c r="W6" s="374"/>
      <c r="X6" s="374"/>
      <c r="Y6" s="374"/>
      <c r="Z6" s="374"/>
      <c r="AA6" s="374"/>
      <c r="AB6" s="374"/>
      <c r="AC6" s="374"/>
      <c r="AD6" s="817"/>
    </row>
    <row r="7">
      <c r="A7" s="243" t="s">
        <v>128</v>
      </c>
      <c r="B7" s="244" t="s">
        <v>129</v>
      </c>
      <c r="C7" s="717"/>
      <c r="D7" s="718" t="s">
        <v>130</v>
      </c>
      <c r="E7" s="281" t="s">
        <v>131</v>
      </c>
      <c r="F7" s="281" t="s">
        <v>114</v>
      </c>
      <c r="G7" s="612" t="s">
        <v>132</v>
      </c>
      <c r="H7" s="719" t="s">
        <v>133</v>
      </c>
      <c r="I7" s="719" t="s">
        <v>134</v>
      </c>
      <c r="J7" s="719" t="s">
        <v>135</v>
      </c>
      <c r="K7" s="720"/>
      <c r="L7" s="249" t="s">
        <v>128</v>
      </c>
      <c r="M7" s="721" t="s">
        <v>129</v>
      </c>
      <c r="N7" s="157"/>
      <c r="O7" s="718" t="s">
        <v>130</v>
      </c>
      <c r="P7" s="281" t="s">
        <v>131</v>
      </c>
      <c r="Q7" s="281" t="s">
        <v>114</v>
      </c>
      <c r="R7" s="612" t="s">
        <v>132</v>
      </c>
      <c r="S7" s="719" t="s">
        <v>133</v>
      </c>
      <c r="T7" s="719" t="s">
        <v>134</v>
      </c>
      <c r="U7" s="719" t="s">
        <v>135</v>
      </c>
      <c r="V7" s="561"/>
      <c r="W7" s="819"/>
      <c r="X7" s="374"/>
      <c r="Y7" s="374"/>
      <c r="Z7" s="374"/>
      <c r="AA7" s="374"/>
      <c r="AB7" s="374"/>
      <c r="AC7" s="374"/>
      <c r="AD7" s="309"/>
    </row>
    <row r="8">
      <c r="A8" s="853"/>
      <c r="B8" s="255" t="str">
        <f>VLOOKUP(A8,tsnz!A:F,6,FALSE)</f>
        <v>#N/A</v>
      </c>
      <c r="C8" s="300">
        <v>1.0</v>
      </c>
      <c r="D8" s="563" t="str">
        <f>VLOOKUP(A8,tsnz!A:B,2,FALSE)</f>
        <v>#N/A</v>
      </c>
      <c r="E8" s="564" t="str">
        <f>VLOOKUP(A8,tsnz!A:G,7,FALSE)</f>
        <v>#N/A</v>
      </c>
      <c r="F8" s="732" t="b">
        <v>0</v>
      </c>
      <c r="G8" s="821"/>
      <c r="H8" s="821"/>
      <c r="I8" s="854"/>
      <c r="J8" s="726">
        <f t="shared" ref="J8:J12" si="1">SUM(G8:I8)</f>
        <v>0</v>
      </c>
      <c r="K8" s="567"/>
      <c r="L8" s="724"/>
      <c r="M8" s="727" t="str">
        <f>VLOOKUP(L8,tsnz!A:F,6,FALSE)</f>
        <v>#N/A</v>
      </c>
      <c r="N8" s="268">
        <v>1.0</v>
      </c>
      <c r="O8" s="563" t="str">
        <f>VLOOKUP(L8,tsnz!A:B,2,FALSE)</f>
        <v>#N/A</v>
      </c>
      <c r="P8" s="564" t="str">
        <f>VLOOKUP(L8,tsnz!A:G,7,FALSE)</f>
        <v>#N/A</v>
      </c>
      <c r="Q8" s="565" t="b">
        <v>0</v>
      </c>
      <c r="R8" s="855"/>
      <c r="S8" s="855"/>
      <c r="T8" s="855"/>
      <c r="U8" s="729">
        <f t="shared" ref="U8:U12" si="2">SUM(R8:T8)</f>
        <v>0</v>
      </c>
      <c r="V8" s="266"/>
      <c r="W8" s="819"/>
      <c r="X8" s="267">
        <f>IF(J18&gt;U18,5,0)</f>
        <v>0</v>
      </c>
      <c r="Y8" s="730" t="s">
        <v>136</v>
      </c>
      <c r="AC8" s="269">
        <f>IF(U18&gt;J18,5,0)</f>
        <v>0</v>
      </c>
      <c r="AD8" s="309"/>
    </row>
    <row r="9">
      <c r="A9" s="724"/>
      <c r="B9" s="255" t="str">
        <f>VLOOKUP(A9,tsnz!A:F,6,FALSE)</f>
        <v>#N/A</v>
      </c>
      <c r="C9" s="300">
        <v>2.0</v>
      </c>
      <c r="D9" s="563" t="str">
        <f>VLOOKUP(A9,tsnz!A:B,2,FALSE)</f>
        <v>#N/A</v>
      </c>
      <c r="E9" s="564" t="str">
        <f>VLOOKUP(A9,tsnz!A:G,7,FALSE)</f>
        <v>#N/A</v>
      </c>
      <c r="F9" s="732" t="b">
        <v>0</v>
      </c>
      <c r="G9" s="856"/>
      <c r="H9" s="824"/>
      <c r="I9" s="824"/>
      <c r="J9" s="734">
        <f t="shared" si="1"/>
        <v>0</v>
      </c>
      <c r="K9" s="567"/>
      <c r="L9" s="857"/>
      <c r="M9" s="727" t="str">
        <f>VLOOKUP(L9,tsnz!A:F,6,FALSE)</f>
        <v>#N/A</v>
      </c>
      <c r="N9" s="268">
        <v>2.0</v>
      </c>
      <c r="O9" s="563" t="str">
        <f>VLOOKUP(L9,tsnz!A:B,2,FALSE)</f>
        <v>#N/A</v>
      </c>
      <c r="P9" s="564" t="str">
        <f>VLOOKUP(L9,tsnz!A:G,7,FALSE)</f>
        <v>#N/A</v>
      </c>
      <c r="Q9" s="732" t="b">
        <v>0</v>
      </c>
      <c r="R9" s="858"/>
      <c r="S9" s="859"/>
      <c r="T9" s="859"/>
      <c r="U9" s="736">
        <f t="shared" si="2"/>
        <v>0</v>
      </c>
      <c r="V9" s="266"/>
      <c r="W9" s="819"/>
      <c r="X9" s="267">
        <f>IF(J28&gt;U28,4,0)</f>
        <v>0</v>
      </c>
      <c r="Y9" s="730" t="s">
        <v>137</v>
      </c>
      <c r="AC9" s="274">
        <f>IF(U28&gt;J28,4,0)</f>
        <v>0</v>
      </c>
      <c r="AD9" s="309"/>
    </row>
    <row r="10">
      <c r="A10" s="724"/>
      <c r="B10" s="255" t="str">
        <f>VLOOKUP(A10,tsnz!A:F,6,FALSE)</f>
        <v>#N/A</v>
      </c>
      <c r="C10" s="300">
        <v>3.0</v>
      </c>
      <c r="D10" s="563" t="str">
        <f>VLOOKUP(A10,tsnz!A:B,2,FALSE)</f>
        <v>#N/A</v>
      </c>
      <c r="E10" s="564" t="str">
        <f>VLOOKUP(A10,tsnz!A:G,7,FALSE)</f>
        <v>#N/A</v>
      </c>
      <c r="F10" s="732" t="b">
        <v>0</v>
      </c>
      <c r="G10" s="860"/>
      <c r="H10" s="824"/>
      <c r="I10" s="824"/>
      <c r="J10" s="734">
        <f t="shared" si="1"/>
        <v>0</v>
      </c>
      <c r="K10" s="567"/>
      <c r="L10" s="857"/>
      <c r="M10" s="727" t="str">
        <f>VLOOKUP(L10,tsnz!A:F,6,FALSE)</f>
        <v>#N/A</v>
      </c>
      <c r="N10" s="268">
        <v>3.0</v>
      </c>
      <c r="O10" s="563" t="str">
        <f>VLOOKUP(L10,tsnz!A:B,2,FALSE)</f>
        <v>#N/A</v>
      </c>
      <c r="P10" s="564" t="str">
        <f>VLOOKUP(L10,tsnz!A:G,7,FALSE)</f>
        <v>#N/A</v>
      </c>
      <c r="Q10" s="732" t="b">
        <v>0</v>
      </c>
      <c r="R10" s="859"/>
      <c r="S10" s="859"/>
      <c r="T10" s="859"/>
      <c r="U10" s="736">
        <f t="shared" si="2"/>
        <v>0</v>
      </c>
      <c r="V10" s="266"/>
      <c r="W10" s="819"/>
      <c r="X10" s="267">
        <f>IF(J36&gt;U36,3,0)</f>
        <v>0</v>
      </c>
      <c r="Y10" s="730" t="s">
        <v>138</v>
      </c>
      <c r="AC10" s="274">
        <f>IF(U36&gt;J36,3,0)</f>
        <v>0</v>
      </c>
      <c r="AD10" s="309"/>
    </row>
    <row r="11">
      <c r="A11" s="861"/>
      <c r="B11" s="255" t="str">
        <f>VLOOKUP(A11,tsnz!A:F,6,FALSE)</f>
        <v>#N/A</v>
      </c>
      <c r="C11" s="300">
        <v>4.0</v>
      </c>
      <c r="D11" s="563" t="str">
        <f>VLOOKUP(A11,tsnz!A:B,2,FALSE)</f>
        <v>#N/A</v>
      </c>
      <c r="E11" s="564" t="str">
        <f>VLOOKUP(A11,tsnz!A:G,7,FALSE)</f>
        <v>#N/A</v>
      </c>
      <c r="F11" s="732" t="b">
        <v>0</v>
      </c>
      <c r="G11" s="856"/>
      <c r="H11" s="824"/>
      <c r="I11" s="824"/>
      <c r="J11" s="734">
        <f t="shared" si="1"/>
        <v>0</v>
      </c>
      <c r="K11" s="567"/>
      <c r="L11" s="862"/>
      <c r="M11" s="727" t="str">
        <f>VLOOKUP(L11,tsnz!A:F,6,FALSE)</f>
        <v>#N/A</v>
      </c>
      <c r="N11" s="268">
        <v>4.0</v>
      </c>
      <c r="O11" s="563" t="str">
        <f>VLOOKUP(L11,tsnz!A:B,2,FALSE)</f>
        <v>#N/A</v>
      </c>
      <c r="P11" s="564" t="str">
        <f>VLOOKUP(L11,tsnz!A:G,7,FALSE)</f>
        <v>#N/A</v>
      </c>
      <c r="Q11" s="732" t="b">
        <v>0</v>
      </c>
      <c r="R11" s="858"/>
      <c r="S11" s="859"/>
      <c r="T11" s="859"/>
      <c r="U11" s="736">
        <f t="shared" si="2"/>
        <v>0</v>
      </c>
      <c r="V11" s="266"/>
      <c r="W11" s="819"/>
      <c r="X11" s="280">
        <f>IF(J39&gt;U39,1,0)</f>
        <v>0</v>
      </c>
      <c r="Y11" s="742" t="s">
        <v>139</v>
      </c>
      <c r="AC11" s="282">
        <f>IF(U39&gt;J39,1,0)</f>
        <v>0</v>
      </c>
      <c r="AD11" s="309"/>
    </row>
    <row r="12">
      <c r="A12" s="724"/>
      <c r="B12" s="255" t="str">
        <f>VLOOKUP(A12,tsnz!A:F,6,FALSE)</f>
        <v>#N/A</v>
      </c>
      <c r="C12" s="300">
        <v>5.0</v>
      </c>
      <c r="D12" s="563" t="str">
        <f>VLOOKUP(A12,tsnz!A:B,2,FALSE)</f>
        <v>#N/A</v>
      </c>
      <c r="E12" s="564" t="str">
        <f>VLOOKUP(A12,tsnz!A:G,7,FALSE)</f>
        <v>#N/A</v>
      </c>
      <c r="F12" s="732" t="b">
        <v>0</v>
      </c>
      <c r="G12" s="863"/>
      <c r="H12" s="827"/>
      <c r="I12" s="827"/>
      <c r="J12" s="745">
        <f t="shared" si="1"/>
        <v>0</v>
      </c>
      <c r="K12" s="567"/>
      <c r="L12" s="862"/>
      <c r="M12" s="727" t="str">
        <f>VLOOKUP(L12,tsnz!A:F,6,FALSE)</f>
        <v>#N/A</v>
      </c>
      <c r="N12" s="268">
        <v>5.0</v>
      </c>
      <c r="O12" s="563" t="str">
        <f>VLOOKUP(L12,tsnz!A:B,2,FALSE)</f>
        <v>#N/A</v>
      </c>
      <c r="P12" s="564" t="str">
        <f>VLOOKUP(L12,tsnz!A:G,7,FALSE)</f>
        <v>#N/A</v>
      </c>
      <c r="Q12" s="732" t="b">
        <v>0</v>
      </c>
      <c r="R12" s="864"/>
      <c r="S12" s="855"/>
      <c r="T12" s="855"/>
      <c r="U12" s="746">
        <f t="shared" si="2"/>
        <v>0</v>
      </c>
      <c r="V12" s="266"/>
      <c r="W12" s="819"/>
      <c r="X12" s="828"/>
      <c r="Y12" s="742" t="s">
        <v>184</v>
      </c>
      <c r="AC12" s="374"/>
      <c r="AD12" s="309"/>
    </row>
    <row r="13">
      <c r="A13" s="829"/>
      <c r="B13" s="724"/>
      <c r="C13" s="307"/>
      <c r="D13" s="107"/>
      <c r="E13" s="750"/>
      <c r="F13" s="581"/>
      <c r="G13" s="308"/>
      <c r="H13" s="308"/>
      <c r="I13" s="309"/>
      <c r="J13" s="751">
        <f>((SUM(J8:J12)-(ROUND(J8,0)+ROUND(J9,0)+ROUND(J10,0)+ROUND(J11,0)+ROUND(J12,0)))/10)+ROUND(J8,0)+ROUND(J9,0)+ROUND(J10,0)+ROUND(J11,0)+ROUND(J12,0)</f>
        <v>0</v>
      </c>
      <c r="K13" s="567"/>
      <c r="L13" s="857"/>
      <c r="M13" s="114"/>
      <c r="N13" s="107"/>
      <c r="O13" s="107"/>
      <c r="P13" s="750"/>
      <c r="Q13" s="581"/>
      <c r="R13" s="121"/>
      <c r="S13" s="121"/>
      <c r="T13" s="314"/>
      <c r="U13" s="753">
        <f>((SUM(U8:U12)-(ROUND(U8,0)+ROUND(U9,0)+ROUND(U10,0)+ROUND(U11,0)+ROUND(U12,0)))/10)+ROUND(U8,0)+ROUND(U9,0)+ROUND(U10,0)+ROUND(U11,0)+ROUND(U12,0)</f>
        <v>0</v>
      </c>
      <c r="V13" s="266"/>
      <c r="W13" s="819"/>
      <c r="X13" s="754">
        <f>IF(H8+I8&gt;=200,1,0)+IF(H9+I9&gt;=200,1,0)+IF(H10+I10&gt;=200,1,0)+IF(H11+I11&gt;=200,1,0)+IF(H12+I12&gt;=200,1,0)+IF(H18+I18&gt;=200,1,0+IF(H19+I19&gt;=200,1,0))+IF(H20+I20&gt;=200,1,0)</f>
        <v>0</v>
      </c>
      <c r="Y13" s="730" t="s">
        <v>141</v>
      </c>
      <c r="AC13" s="269">
        <f>IF(S8+T8&gt;=200,1,0)+IF(S9+T9&gt;=200,1,0)+IF(S10+T10&gt;=200,1,0)+IF(S11+T11&gt;=200,1,0)+IF(S12+T12&gt;=200,1,0)+IF(S18+T18&gt;=200,1,0+IF(S19+T19&gt;=200,1,0))+IF(S20+T20&gt;=200,1,0)</f>
        <v>0</v>
      </c>
      <c r="AD13" s="309"/>
    </row>
    <row r="14">
      <c r="A14" s="829"/>
      <c r="B14" s="724"/>
      <c r="C14" s="307"/>
      <c r="D14" s="107"/>
      <c r="E14" s="107"/>
      <c r="F14" s="107"/>
      <c r="G14" s="317"/>
      <c r="H14" s="317"/>
      <c r="I14" s="317"/>
      <c r="J14" s="360"/>
      <c r="K14" s="567"/>
      <c r="L14" s="349"/>
      <c r="M14" s="114"/>
      <c r="N14" s="107"/>
      <c r="O14" s="107"/>
      <c r="P14" s="107"/>
      <c r="Q14" s="107"/>
      <c r="R14" s="107"/>
      <c r="S14" s="107"/>
      <c r="T14" s="107"/>
      <c r="U14" s="360"/>
      <c r="V14" s="266"/>
      <c r="W14" s="819"/>
      <c r="X14" s="754">
        <f>SUMPRODUCT(
  (IFERROR(G8:I12,0)&gt;=100) *
  (
    (IFERROR(E8:E12,"")="C") +
    (IFERROR(E8:E12,"")="D") +
    (IFERROR(F8:F12,FALSE)=TRUE)
  &gt;0)
)
+
SUMPRODUCT(
  (IFERROR(G18:I20,0)&gt;=100) *
  (
    (IFERROR(E18:E20,"")="C") +
    (IFERROR(E18:E20,"")="D") +
    (IFERROR(F18:F20,FALSE)=TRUE)
  &gt;0)
)
+
SUMPRODUCT(
  (IFERROR(G26:I27,0)&gt;=100) *
  (
    (IFERROR(E26:E27,"")="C") +
    (IFERROR(E26:E27,"")="D") +
    (IFERROR(F26:F27,FALSE)=TRUE)
  &gt;0)
)
</f>
        <v>0</v>
      </c>
      <c r="Y14" s="755" t="s">
        <v>176</v>
      </c>
      <c r="AC14" s="274">
        <f>SUMPRODUCT(
  (IFERROR(R8:T12,0)&gt;=100) *
  (
    (IFERROR(P8:P12,"")="C") +
    (IFERROR(P8:P12,"")="D") +
    (IFERROR(Q8:Q12,FALSE)=TRUE)
  &gt;0)
)
+
SUMPRODUCT(
  (IFERROR(R18:T20,0)&gt;=100) *
  (
    (IFERROR(P18:P20,"")="C") +
    (IFERROR(P18:P20,"")="D") +
    (IFERROR(Q18:Q20,FALSE)=TRUE)
  &gt;0)
)
+
SUMPRODUCT(
  (IFERROR(R26:T27,0)&gt;=100) *
  (
    (IFERROR(P26:P27,"")="C") +
    (IFERROR(P26:P27,"")="D") +
    (IFERROR(Q26:Q27,FALSE)=TRUE)
  &gt;0)
)
</f>
        <v>0</v>
      </c>
      <c r="AD14" s="309"/>
    </row>
    <row r="15">
      <c r="A15" s="306"/>
      <c r="B15" s="342"/>
      <c r="C15" s="307"/>
      <c r="D15" s="107"/>
      <c r="E15" s="107"/>
      <c r="F15" s="107"/>
      <c r="G15" s="317"/>
      <c r="H15" s="317"/>
      <c r="I15" s="317"/>
      <c r="J15" s="141"/>
      <c r="K15" s="567"/>
      <c r="L15" s="317"/>
      <c r="M15" s="114"/>
      <c r="N15" s="107"/>
      <c r="O15" s="107"/>
      <c r="P15" s="107"/>
      <c r="Q15" s="107"/>
      <c r="R15" s="107"/>
      <c r="S15" s="107"/>
      <c r="T15" s="107"/>
      <c r="U15" s="141"/>
      <c r="V15" s="266"/>
      <c r="W15" s="819"/>
      <c r="X15" s="757">
        <f>IF(G8&gt;=100.1,1,0)+IF(H8&gt;=100.1,1,0)+IF(I8&gt;100.1,1,0)+IF(G9&gt;=100.1,1,0)+IF(H9&gt;=100.1,1,0)+IF(I9&gt;=100.1,1,0)+IF(G10&gt;=100.1,1,0)+IF(H10&gt;=100.1,1,0)+IF(I10&gt;=100.1,1,0)+IF(G11&gt;=100.1,1,0)+IF(H11&gt;=100.1,1,0)+IF(I11&gt;=100.1,1,0)+IF(G12&gt;=100.1,1,0)+IF(H12&gt;=100.1,1,0)+IF(I12&gt;=100.1,1,0)+IF(G18&gt;=100.1,1,0)+IF(H18&gt;=100.1,1,0)+IF(I18&gt;=100.1,1,0)+IF(G19&gt;=100.1,1,0)+IF(H19&gt;=100.1,1,0+IF(I19&gt;=100.1,1,0)+IF(G20&gt;=100.1,1,0)+IF(H20&gt;=100.1,1,0)+IF(I20&gt;=100.1,1,0)+IF(G26&gt;=100.1,1,0)+IF(H26&gt;=100.1,1,0)+IF(G27&gt;=100.1,1,0)+IF(H27&gt;=100.1,1,0))</f>
        <v>0</v>
      </c>
      <c r="Y15" s="730" t="s">
        <v>143</v>
      </c>
      <c r="AC15" s="274">
        <f>IF(R8&gt;=100.1,1,0)+IF(S8&gt;=100.1,1,0)+IF(T8&gt;100.1,1,0)+IF(R9&gt;=100.1,1,0)+IF(S9&gt;=100.1,1,0)+IF(T9&gt;=100.1,1,0)+IF(R10&gt;=100.1,1,0)+IF(S10&gt;=100.1,1,0)+IF(T10&gt;=100.1,1,0)+IF(R11&gt;=100.1,1,0)+IF(S11&gt;=100.1,1,0)+IF(T11&gt;=100.1,1,0)+IF(R12&gt;=100.1,1,0)+IF(S12&gt;=100.1,1,0)+IF(T12&gt;=100.1,1,0)+IF(R18&gt;=100.1,1,0)+IF(S18&gt;=100.1,1,0)+IF(T18&gt;=100.1,1,0)+IF(R19&gt;=100.1,1,0)+IF(S19&gt;=100.1,1,0+IF(T19&gt;=100.1,1,0)+IF(R20&gt;=100.1,1,0)+IF(S20&gt;=100.1,1,0)+IF(T20&gt;=100.1,1,0)+IF(R26&gt;=100.1,1,0)+IF(S26&gt;=100.1,1,0)+IF(R27&gt;=100.1,1,0)+IF(S27&gt;=100.1,1,0))</f>
        <v>0</v>
      </c>
      <c r="AD15" s="309"/>
    </row>
    <row r="16">
      <c r="A16" s="306"/>
      <c r="B16" s="342"/>
      <c r="C16" s="236" t="s">
        <v>177</v>
      </c>
      <c r="D16" s="107"/>
      <c r="E16" s="758" t="s">
        <v>178</v>
      </c>
      <c r="F16" s="107"/>
      <c r="G16" s="317"/>
      <c r="H16" s="317"/>
      <c r="I16" s="317"/>
      <c r="J16" s="759"/>
      <c r="K16" s="567"/>
      <c r="L16" s="317"/>
      <c r="M16" s="818"/>
      <c r="N16" s="239" t="s">
        <v>177</v>
      </c>
      <c r="O16" s="239"/>
      <c r="P16" s="107"/>
      <c r="Q16" s="740" t="s">
        <v>178</v>
      </c>
      <c r="R16" s="107"/>
      <c r="S16" s="107"/>
      <c r="T16" s="107"/>
      <c r="U16" s="759"/>
      <c r="V16" s="266"/>
      <c r="W16" s="374"/>
      <c r="X16" s="830"/>
      <c r="Y16" s="374"/>
      <c r="AC16" s="831"/>
      <c r="AD16" s="817"/>
    </row>
    <row r="17">
      <c r="A17" s="832" t="s">
        <v>128</v>
      </c>
      <c r="B17" s="244" t="s">
        <v>129</v>
      </c>
      <c r="C17" s="307"/>
      <c r="D17" s="763" t="s">
        <v>130</v>
      </c>
      <c r="E17" s="268" t="s">
        <v>131</v>
      </c>
      <c r="F17" s="268" t="s">
        <v>114</v>
      </c>
      <c r="G17" s="833" t="s">
        <v>164</v>
      </c>
      <c r="H17" s="833" t="s">
        <v>165</v>
      </c>
      <c r="I17" s="834" t="s">
        <v>134</v>
      </c>
      <c r="J17" s="766" t="s">
        <v>135</v>
      </c>
      <c r="K17" s="567"/>
      <c r="L17" s="835" t="s">
        <v>128</v>
      </c>
      <c r="M17" s="721" t="s">
        <v>129</v>
      </c>
      <c r="N17" s="107"/>
      <c r="O17" s="763" t="s">
        <v>130</v>
      </c>
      <c r="P17" s="268" t="s">
        <v>131</v>
      </c>
      <c r="Q17" s="268" t="s">
        <v>114</v>
      </c>
      <c r="R17" s="767" t="s">
        <v>164</v>
      </c>
      <c r="S17" s="767" t="s">
        <v>165</v>
      </c>
      <c r="T17" s="768" t="s">
        <v>134</v>
      </c>
      <c r="U17" s="766" t="s">
        <v>135</v>
      </c>
      <c r="V17" s="266"/>
      <c r="W17" s="374"/>
      <c r="X17" s="304">
        <f>SUM(X8:X16)</f>
        <v>0</v>
      </c>
      <c r="Y17" s="149" t="s">
        <v>115</v>
      </c>
      <c r="AC17" s="305">
        <f>SUM(AC8:AC16)</f>
        <v>0</v>
      </c>
      <c r="AD17" s="836"/>
    </row>
    <row r="18">
      <c r="A18" s="823"/>
      <c r="B18" s="255" t="str">
        <f>VLOOKUP(A18,tsnz!A:F,6,FALSE)</f>
        <v>#N/A</v>
      </c>
      <c r="C18" s="300">
        <v>1.0</v>
      </c>
      <c r="D18" s="563" t="str">
        <f>VLOOKUP(A18,tsnz!A:B,2,FALSE)</f>
        <v>#N/A</v>
      </c>
      <c r="E18" s="564" t="str">
        <f>VLOOKUP(A18,tsnz!A:G,7,FALSE)</f>
        <v>#N/A</v>
      </c>
      <c r="F18" s="732" t="b">
        <v>0</v>
      </c>
      <c r="G18" s="824"/>
      <c r="H18" s="837"/>
      <c r="I18" s="827"/>
      <c r="J18" s="734">
        <f t="shared" ref="J18:J20" si="3">SUM(G18:I18)</f>
        <v>0</v>
      </c>
      <c r="K18" s="595"/>
      <c r="L18" s="822"/>
      <c r="M18" s="727" t="str">
        <f>VLOOKUP(L18,tsnz!A:F,6,FALSE)</f>
        <v>#N/A</v>
      </c>
      <c r="N18" s="268">
        <v>1.0</v>
      </c>
      <c r="O18" s="563" t="str">
        <f>VLOOKUP(L18,tsnz!A:B,2,FALSE)</f>
        <v>#N/A</v>
      </c>
      <c r="P18" s="564" t="str">
        <f>VLOOKUP(L18,tsnz!A:G,7,FALSE)</f>
        <v>#N/A</v>
      </c>
      <c r="Q18" s="732" t="b">
        <v>0</v>
      </c>
      <c r="R18" s="264"/>
      <c r="S18" s="355"/>
      <c r="T18" s="728"/>
      <c r="U18" s="736">
        <f t="shared" ref="U18:U20" si="4">SUM(R18:T18)</f>
        <v>0</v>
      </c>
      <c r="V18" s="316"/>
      <c r="W18" s="819"/>
      <c r="X18" s="374"/>
      <c r="Z18" s="317"/>
      <c r="AA18" s="838"/>
      <c r="AB18" s="317"/>
      <c r="AC18" s="317"/>
      <c r="AD18" s="309"/>
    </row>
    <row r="19">
      <c r="A19" s="823"/>
      <c r="B19" s="255" t="str">
        <f>VLOOKUP(A19,tsnz!A:F,6,FALSE)</f>
        <v>#N/A</v>
      </c>
      <c r="C19" s="300">
        <v>2.0</v>
      </c>
      <c r="D19" s="563" t="str">
        <f>VLOOKUP(A19,tsnz!A:B,2,FALSE)</f>
        <v>#N/A</v>
      </c>
      <c r="E19" s="564" t="str">
        <f>VLOOKUP(A19,tsnz!A:G,7,FALSE)</f>
        <v>#N/A</v>
      </c>
      <c r="F19" s="732" t="b">
        <v>0</v>
      </c>
      <c r="G19" s="839"/>
      <c r="H19" s="826"/>
      <c r="I19" s="826"/>
      <c r="J19" s="734">
        <f t="shared" si="3"/>
        <v>0</v>
      </c>
      <c r="K19" s="597"/>
      <c r="L19" s="822"/>
      <c r="M19" s="727" t="str">
        <f>VLOOKUP(L19,tsnz!A:F,6,FALSE)</f>
        <v>#N/A</v>
      </c>
      <c r="N19" s="268">
        <v>2.0</v>
      </c>
      <c r="O19" s="563" t="str">
        <f>VLOOKUP(L19,tsnz!A:B,2,FALSE)</f>
        <v>#N/A</v>
      </c>
      <c r="P19" s="564" t="str">
        <f>VLOOKUP(L19,tsnz!A:G,7,FALSE)</f>
        <v>#N/A</v>
      </c>
      <c r="Q19" s="732" t="b">
        <v>0</v>
      </c>
      <c r="R19" s="273"/>
      <c r="S19" s="291"/>
      <c r="T19" s="291"/>
      <c r="U19" s="736">
        <f t="shared" si="4"/>
        <v>0</v>
      </c>
      <c r="V19" s="266"/>
      <c r="W19" s="840"/>
      <c r="X19" s="374"/>
      <c r="Z19" s="317"/>
      <c r="AA19" s="317"/>
      <c r="AB19" s="349"/>
      <c r="AC19" s="349"/>
      <c r="AD19" s="309"/>
    </row>
    <row r="20">
      <c r="A20" s="823"/>
      <c r="B20" s="255" t="str">
        <f>VLOOKUP(A20,tsnz!A:F,6,FALSE)</f>
        <v>#N/A</v>
      </c>
      <c r="C20" s="300">
        <v>3.0</v>
      </c>
      <c r="D20" s="563" t="str">
        <f>VLOOKUP(A20,tsnz!A:B,2,FALSE)</f>
        <v>#N/A</v>
      </c>
      <c r="E20" s="564" t="str">
        <f>VLOOKUP(A20,tsnz!A:G,7,FALSE)</f>
        <v>#N/A</v>
      </c>
      <c r="F20" s="732" t="b">
        <v>0</v>
      </c>
      <c r="G20" s="839"/>
      <c r="H20" s="826"/>
      <c r="I20" s="826"/>
      <c r="J20" s="745">
        <f t="shared" si="3"/>
        <v>0</v>
      </c>
      <c r="K20" s="597"/>
      <c r="L20" s="822"/>
      <c r="M20" s="727" t="str">
        <f>VLOOKUP(L20,tsnz!A:F,6,FALSE)</f>
        <v>#N/A</v>
      </c>
      <c r="N20" s="268">
        <v>3.0</v>
      </c>
      <c r="O20" s="563" t="str">
        <f>VLOOKUP(L20,tsnz!A:B,2,FALSE)</f>
        <v>#N/A</v>
      </c>
      <c r="P20" s="564" t="str">
        <f>VLOOKUP(L20,tsnz!A:G,7,FALSE)</f>
        <v>#N/A</v>
      </c>
      <c r="Q20" s="565" t="b">
        <v>0</v>
      </c>
      <c r="R20" s="273"/>
      <c r="S20" s="291"/>
      <c r="T20" s="291"/>
      <c r="U20" s="746">
        <f t="shared" si="4"/>
        <v>0</v>
      </c>
      <c r="V20" s="266"/>
      <c r="W20" s="840"/>
      <c r="X20" s="374"/>
      <c r="Z20" s="317"/>
      <c r="AA20" s="374"/>
      <c r="AB20" s="308"/>
      <c r="AC20" s="308"/>
      <c r="AD20" s="309"/>
    </row>
    <row r="21">
      <c r="A21" s="306"/>
      <c r="B21" s="107"/>
      <c r="C21" s="307"/>
      <c r="D21" s="107"/>
      <c r="E21" s="107"/>
      <c r="F21" s="107"/>
      <c r="G21" s="308"/>
      <c r="H21" s="308"/>
      <c r="I21" s="308"/>
      <c r="J21" s="751">
        <f>((SUM(J18:J20)-(ROUND(J18,0)+ROUND(J19,0)+ROUND(J20,0)))/10)+ROUND(J18,0)+ROUND(J19,0)+ROUND(J20,0)</f>
        <v>0</v>
      </c>
      <c r="K21" s="597"/>
      <c r="L21" s="317"/>
      <c r="M21" s="114"/>
      <c r="N21" s="107"/>
      <c r="O21" s="107"/>
      <c r="P21" s="107"/>
      <c r="Q21" s="107"/>
      <c r="R21" s="121"/>
      <c r="S21" s="121"/>
      <c r="T21" s="121"/>
      <c r="U21" s="753">
        <f>((SUM(U18:U20)-(ROUND(U18,0)+ROUND(U19,0)+ROUND(U20,0)))/10)+ROUND(U18,0)+ROUND(U19,0)+ROUND(U20,0)</f>
        <v>0</v>
      </c>
      <c r="V21" s="266"/>
      <c r="W21" s="349"/>
      <c r="X21" s="374"/>
      <c r="Y21" s="317"/>
      <c r="Z21" s="317"/>
      <c r="AA21" s="374"/>
      <c r="AB21" s="308"/>
      <c r="AC21" s="308"/>
      <c r="AD21" s="309"/>
    </row>
    <row r="22">
      <c r="A22" s="306"/>
      <c r="C22" s="307"/>
      <c r="D22" s="107"/>
      <c r="E22" s="107"/>
      <c r="F22" s="107"/>
      <c r="G22" s="345"/>
      <c r="H22" s="345"/>
      <c r="I22" s="345"/>
      <c r="J22" s="141"/>
      <c r="K22" s="774"/>
      <c r="L22" s="317"/>
      <c r="M22" s="114"/>
      <c r="N22" s="107"/>
      <c r="O22" s="107"/>
      <c r="P22" s="107"/>
      <c r="Q22" s="107"/>
      <c r="R22" s="141"/>
      <c r="S22" s="141"/>
      <c r="T22" s="141"/>
      <c r="U22" s="141"/>
      <c r="V22" s="561"/>
      <c r="W22" s="349"/>
      <c r="X22" s="374"/>
      <c r="Y22" s="317"/>
      <c r="Z22" s="317"/>
      <c r="AA22" s="374"/>
      <c r="AB22" s="308"/>
      <c r="AC22" s="308"/>
      <c r="AD22" s="309"/>
    </row>
    <row r="23">
      <c r="A23" s="306"/>
      <c r="B23" s="342"/>
      <c r="C23" s="307"/>
      <c r="D23" s="107"/>
      <c r="E23" s="107"/>
      <c r="F23" s="107"/>
      <c r="G23" s="317"/>
      <c r="H23" s="317"/>
      <c r="I23" s="317"/>
      <c r="J23" s="107"/>
      <c r="K23" s="775"/>
      <c r="L23" s="317"/>
      <c r="M23" s="114"/>
      <c r="N23" s="107"/>
      <c r="O23" s="107"/>
      <c r="P23" s="107"/>
      <c r="Q23" s="107"/>
      <c r="R23" s="107"/>
      <c r="S23" s="107"/>
      <c r="T23" s="107"/>
      <c r="U23" s="107"/>
      <c r="V23" s="266"/>
      <c r="W23" s="349"/>
      <c r="X23" s="374"/>
      <c r="Y23" s="317"/>
      <c r="Z23" s="317"/>
      <c r="AA23" s="374"/>
      <c r="AB23" s="308"/>
      <c r="AC23" s="308"/>
      <c r="AD23" s="309"/>
    </row>
    <row r="24">
      <c r="A24" s="306"/>
      <c r="B24" s="342"/>
      <c r="C24" s="776" t="s">
        <v>179</v>
      </c>
      <c r="D24" s="107"/>
      <c r="E24" s="107"/>
      <c r="F24" s="107"/>
      <c r="G24" s="317"/>
      <c r="H24" s="317"/>
      <c r="I24" s="317"/>
      <c r="J24" s="759"/>
      <c r="K24" s="775"/>
      <c r="L24" s="317"/>
      <c r="M24" s="818"/>
      <c r="N24" s="156" t="s">
        <v>179</v>
      </c>
      <c r="O24" s="156"/>
      <c r="P24" s="107"/>
      <c r="Q24" s="107"/>
      <c r="R24" s="107"/>
      <c r="S24" s="107"/>
      <c r="T24" s="107"/>
      <c r="U24" s="759"/>
      <c r="V24" s="266"/>
      <c r="W24" s="349"/>
      <c r="X24" s="374"/>
      <c r="Y24" s="349"/>
      <c r="Z24" s="349"/>
      <c r="AA24" s="374"/>
      <c r="AB24" s="308"/>
      <c r="AC24" s="308"/>
      <c r="AD24" s="309"/>
    </row>
    <row r="25">
      <c r="A25" s="832" t="s">
        <v>128</v>
      </c>
      <c r="B25" s="249"/>
      <c r="C25" s="307"/>
      <c r="D25" s="763" t="s">
        <v>130</v>
      </c>
      <c r="E25" s="268" t="s">
        <v>131</v>
      </c>
      <c r="F25" s="268" t="s">
        <v>114</v>
      </c>
      <c r="G25" s="833" t="s">
        <v>147</v>
      </c>
      <c r="H25" s="833" t="s">
        <v>166</v>
      </c>
      <c r="I25" s="317"/>
      <c r="J25" s="777" t="s">
        <v>135</v>
      </c>
      <c r="K25" s="595"/>
      <c r="L25" s="835" t="s">
        <v>128</v>
      </c>
      <c r="M25" s="721" t="s">
        <v>129</v>
      </c>
      <c r="N25" s="107"/>
      <c r="O25" s="763" t="s">
        <v>130</v>
      </c>
      <c r="P25" s="268" t="s">
        <v>131</v>
      </c>
      <c r="Q25" s="268" t="s">
        <v>114</v>
      </c>
      <c r="R25" s="767" t="s">
        <v>147</v>
      </c>
      <c r="S25" s="767" t="s">
        <v>166</v>
      </c>
      <c r="T25" s="107"/>
      <c r="U25" s="777" t="s">
        <v>135</v>
      </c>
      <c r="V25" s="266"/>
      <c r="W25" s="349"/>
      <c r="X25" s="374"/>
      <c r="Y25" s="317"/>
      <c r="Z25" s="317"/>
      <c r="AA25" s="374"/>
      <c r="AB25" s="308"/>
      <c r="AC25" s="308"/>
      <c r="AD25" s="309"/>
    </row>
    <row r="26">
      <c r="A26" s="823"/>
      <c r="B26" s="255" t="str">
        <f>VLOOKUP(A26,tsnz!A:F,6,FALSE)</f>
        <v>#N/A</v>
      </c>
      <c r="C26" s="300">
        <v>1.0</v>
      </c>
      <c r="D26" s="563" t="str">
        <f>VLOOKUP(A26,tsnz!A:B,2,FALSE)</f>
        <v>#N/A</v>
      </c>
      <c r="E26" s="564" t="str">
        <f>VLOOKUP(A26,tsnz!A:G,7,FALSE)</f>
        <v>#N/A</v>
      </c>
      <c r="F26" s="778" t="b">
        <v>0</v>
      </c>
      <c r="G26" s="824"/>
      <c r="H26" s="827"/>
      <c r="I26" s="317"/>
      <c r="J26" s="779">
        <f t="shared" ref="J26:J27" si="5">SUM(G26:H26)</f>
        <v>0</v>
      </c>
      <c r="K26" s="775"/>
      <c r="L26" s="822"/>
      <c r="M26" s="727" t="str">
        <f>VLOOKUP(L26,tsnz!A:F,6,FALSE)</f>
        <v>#N/A</v>
      </c>
      <c r="N26" s="268">
        <v>1.0</v>
      </c>
      <c r="O26" s="563" t="str">
        <f>VLOOKUP(L26,tsnz!A:B,2,FALSE)</f>
        <v>#N/A</v>
      </c>
      <c r="P26" s="564" t="str">
        <f>VLOOKUP(L26,tsnz!A:G,7,FALSE)</f>
        <v>#N/A</v>
      </c>
      <c r="Q26" s="259" t="b">
        <v>0</v>
      </c>
      <c r="R26" s="264"/>
      <c r="S26" s="728"/>
      <c r="T26" s="107"/>
      <c r="U26" s="780">
        <f t="shared" ref="U26:U27" si="6">SUM(R26:S26)</f>
        <v>0</v>
      </c>
      <c r="V26" s="266"/>
      <c r="W26" s="349"/>
      <c r="X26" s="374"/>
      <c r="Y26" s="349"/>
      <c r="Z26" s="349"/>
      <c r="AA26" s="374"/>
      <c r="AB26" s="308"/>
      <c r="AC26" s="308"/>
      <c r="AD26" s="309"/>
    </row>
    <row r="27">
      <c r="A27" s="823"/>
      <c r="B27" s="255" t="str">
        <f>VLOOKUP(A27,tsnz!A:F,6,FALSE)</f>
        <v>#N/A</v>
      </c>
      <c r="C27" s="300">
        <v>2.0</v>
      </c>
      <c r="D27" s="563" t="str">
        <f>VLOOKUP(A27,tsnz!A:B,2,FALSE)</f>
        <v>#N/A</v>
      </c>
      <c r="E27" s="564" t="str">
        <f>VLOOKUP(A27,tsnz!A:G,7,FALSE)</f>
        <v>#N/A</v>
      </c>
      <c r="F27" s="778" t="b">
        <v>0</v>
      </c>
      <c r="G27" s="839"/>
      <c r="H27" s="826"/>
      <c r="I27" s="317"/>
      <c r="J27" s="781">
        <f t="shared" si="5"/>
        <v>0</v>
      </c>
      <c r="K27" s="595"/>
      <c r="L27" s="822"/>
      <c r="M27" s="727" t="str">
        <f>VLOOKUP(L27,tsnz!A:F,6,FALSE)</f>
        <v>#N/A</v>
      </c>
      <c r="N27" s="268">
        <v>2.0</v>
      </c>
      <c r="O27" s="563" t="str">
        <f>VLOOKUP(L27,tsnz!A:B,2,FALSE)</f>
        <v>#N/A</v>
      </c>
      <c r="P27" s="564" t="str">
        <f>VLOOKUP(L27,tsnz!A:G,7,FALSE)</f>
        <v>#N/A</v>
      </c>
      <c r="Q27" s="259" t="b">
        <v>0</v>
      </c>
      <c r="R27" s="273"/>
      <c r="S27" s="291"/>
      <c r="T27" s="107"/>
      <c r="U27" s="782">
        <f t="shared" si="6"/>
        <v>0</v>
      </c>
      <c r="V27" s="266"/>
      <c r="W27" s="349"/>
      <c r="X27" s="374"/>
      <c r="Y27" s="317"/>
      <c r="Z27" s="317"/>
      <c r="AA27" s="374"/>
      <c r="AB27" s="308"/>
      <c r="AC27" s="308"/>
      <c r="AD27" s="309"/>
    </row>
    <row r="28">
      <c r="A28" s="306"/>
      <c r="B28" s="342"/>
      <c r="C28" s="307"/>
      <c r="D28" s="107"/>
      <c r="E28" s="107"/>
      <c r="F28" s="107"/>
      <c r="G28" s="360"/>
      <c r="H28" s="121"/>
      <c r="I28" s="314"/>
      <c r="J28" s="783">
        <f>((SUM(J26:J27)-(ROUND(J26,0)+ROUND(J27,0)))/10)+ROUND(J26,0)+ROUND(J27,0)</f>
        <v>0</v>
      </c>
      <c r="K28" s="595"/>
      <c r="L28" s="317"/>
      <c r="M28" s="784"/>
      <c r="N28" s="109"/>
      <c r="O28" s="107"/>
      <c r="P28" s="109"/>
      <c r="Q28" s="107"/>
      <c r="R28" s="360"/>
      <c r="S28" s="121"/>
      <c r="T28" s="314"/>
      <c r="U28" s="785">
        <f>((SUM(U26:U27)-(ROUND(U26,0)+ROUND(U27,0)))/10)+ROUND(U26,0)+ROUND(U27,0)</f>
        <v>0</v>
      </c>
      <c r="V28" s="316"/>
      <c r="W28" s="349"/>
      <c r="X28" s="841"/>
      <c r="Y28" s="317"/>
      <c r="Z28" s="317"/>
      <c r="AA28" s="841"/>
      <c r="AB28" s="308"/>
      <c r="AC28" s="308"/>
      <c r="AD28" s="309"/>
    </row>
    <row r="29">
      <c r="A29" s="347"/>
      <c r="B29" s="107"/>
      <c r="C29" s="307"/>
      <c r="D29" s="107"/>
      <c r="E29" s="109"/>
      <c r="F29" s="107"/>
      <c r="G29" s="321"/>
      <c r="H29" s="321"/>
      <c r="I29" s="321"/>
      <c r="J29" s="321"/>
      <c r="K29" s="597"/>
      <c r="L29" s="317"/>
      <c r="M29" s="114"/>
      <c r="N29" s="107"/>
      <c r="O29" s="107"/>
      <c r="P29" s="109"/>
      <c r="Q29" s="107"/>
      <c r="R29" s="321"/>
      <c r="S29" s="321"/>
      <c r="T29" s="321"/>
      <c r="U29" s="321"/>
      <c r="V29" s="266"/>
      <c r="W29" s="349"/>
      <c r="X29" s="374"/>
      <c r="Y29" s="349"/>
      <c r="Z29" s="349"/>
      <c r="AA29" s="374"/>
      <c r="AB29" s="317"/>
      <c r="AC29" s="317"/>
      <c r="AD29" s="842"/>
    </row>
    <row r="30">
      <c r="A30" s="347"/>
      <c r="B30" s="107"/>
      <c r="C30" s="372"/>
      <c r="D30" s="241"/>
      <c r="F30" s="373"/>
      <c r="G30" s="363"/>
      <c r="H30" s="150"/>
      <c r="I30" s="150"/>
      <c r="J30" s="150"/>
      <c r="K30" s="319"/>
      <c r="L30" s="317"/>
      <c r="M30" s="788"/>
      <c r="N30" s="363"/>
      <c r="O30" s="363"/>
      <c r="P30" s="363"/>
      <c r="Q30" s="366"/>
      <c r="R30" s="109"/>
      <c r="S30" s="107"/>
      <c r="T30" s="107"/>
      <c r="U30" s="318"/>
      <c r="V30" s="346"/>
      <c r="W30" s="349"/>
      <c r="X30" s="349"/>
      <c r="Y30" s="349"/>
      <c r="Z30" s="349"/>
      <c r="AA30" s="349"/>
      <c r="AB30" s="349"/>
      <c r="AC30" s="349"/>
      <c r="AD30" s="843"/>
    </row>
    <row r="31">
      <c r="A31" s="347"/>
      <c r="B31" s="107"/>
      <c r="C31" s="362"/>
      <c r="D31" s="363"/>
      <c r="E31" s="363"/>
      <c r="F31" s="363"/>
      <c r="G31" s="364" t="str">
        <f>C4</f>
        <v>Blue and Gold</v>
      </c>
      <c r="H31" s="209"/>
      <c r="I31" s="209"/>
      <c r="J31" s="365">
        <f>sum(J13+J21+J28)</f>
        <v>0</v>
      </c>
      <c r="K31" s="598"/>
      <c r="L31" s="790"/>
      <c r="M31" s="791"/>
      <c r="N31" s="363"/>
      <c r="O31" s="363"/>
      <c r="P31" s="363"/>
      <c r="Q31" s="366"/>
      <c r="R31" s="367" t="str">
        <f>N4</f>
        <v>Ellesmere Swans</v>
      </c>
      <c r="S31" s="209"/>
      <c r="T31" s="209"/>
      <c r="U31" s="368">
        <f>sum(U13+U21+U28)</f>
        <v>0</v>
      </c>
      <c r="V31" s="266"/>
      <c r="W31" s="349"/>
      <c r="X31" s="349"/>
      <c r="Y31" s="349"/>
      <c r="Z31" s="349"/>
      <c r="AA31" s="349"/>
      <c r="AB31" s="308"/>
      <c r="AC31" s="308"/>
      <c r="AD31" s="309"/>
    </row>
    <row r="32">
      <c r="A32" s="844"/>
      <c r="C32" s="219"/>
      <c r="E32" s="363"/>
      <c r="F32" s="363"/>
      <c r="G32" s="363"/>
      <c r="H32" s="363"/>
      <c r="I32" s="363"/>
      <c r="J32" s="363"/>
      <c r="K32" s="319"/>
      <c r="L32" s="790"/>
      <c r="M32" s="788"/>
      <c r="N32" s="363"/>
      <c r="O32" s="363"/>
      <c r="P32" s="363"/>
      <c r="Q32" s="366"/>
      <c r="R32" s="109"/>
      <c r="S32" s="107"/>
      <c r="T32" s="107"/>
      <c r="U32" s="318"/>
      <c r="V32" s="266"/>
      <c r="W32" s="349"/>
      <c r="X32" s="349"/>
      <c r="Y32" s="349"/>
      <c r="Z32" s="349"/>
      <c r="AA32" s="317"/>
      <c r="AB32" s="308"/>
      <c r="AC32" s="308"/>
      <c r="AD32" s="309"/>
    </row>
    <row r="33">
      <c r="A33" s="844"/>
      <c r="C33" s="219"/>
      <c r="E33" s="363"/>
      <c r="F33" s="363"/>
      <c r="G33" s="363"/>
      <c r="H33" s="363"/>
      <c r="I33" s="363"/>
      <c r="J33" s="363"/>
      <c r="K33" s="319"/>
      <c r="L33" s="790"/>
      <c r="M33" s="788"/>
      <c r="N33" s="363"/>
      <c r="O33" s="363"/>
      <c r="P33" s="363"/>
      <c r="Q33" s="366"/>
      <c r="R33" s="109"/>
      <c r="S33" s="107"/>
      <c r="T33" s="107"/>
      <c r="U33" s="318"/>
      <c r="V33" s="266"/>
      <c r="W33" s="349"/>
      <c r="X33" s="349"/>
      <c r="Y33" s="349"/>
      <c r="Z33" s="349"/>
      <c r="AA33" s="317"/>
      <c r="AB33" s="308"/>
      <c r="AC33" s="308"/>
      <c r="AD33" s="309"/>
    </row>
    <row r="34">
      <c r="A34" s="844"/>
      <c r="C34" s="219"/>
      <c r="E34" s="363"/>
      <c r="F34" s="363"/>
      <c r="G34" s="363"/>
      <c r="H34" s="363"/>
      <c r="I34" s="363"/>
      <c r="J34" s="363"/>
      <c r="K34" s="319"/>
      <c r="L34" s="790"/>
      <c r="M34" s="788"/>
      <c r="N34" s="363"/>
      <c r="O34" s="363"/>
      <c r="P34" s="363"/>
      <c r="Q34" s="366"/>
      <c r="R34" s="109"/>
      <c r="S34" s="107"/>
      <c r="T34" s="107"/>
      <c r="U34" s="318"/>
      <c r="V34" s="266"/>
      <c r="W34" s="845"/>
      <c r="AD34" s="202"/>
    </row>
    <row r="35">
      <c r="A35" s="794" t="s">
        <v>128</v>
      </c>
      <c r="B35" s="244" t="s">
        <v>129</v>
      </c>
      <c r="C35" s="375" t="s">
        <v>149</v>
      </c>
      <c r="D35" s="363"/>
      <c r="E35" s="846" t="s">
        <v>131</v>
      </c>
      <c r="F35" s="846" t="s">
        <v>114</v>
      </c>
      <c r="G35" s="847" t="s">
        <v>132</v>
      </c>
      <c r="H35" s="847" t="s">
        <v>133</v>
      </c>
      <c r="I35" s="848" t="s">
        <v>134</v>
      </c>
      <c r="J35" s="849" t="s">
        <v>135</v>
      </c>
      <c r="K35" s="319"/>
      <c r="L35" s="790" t="s">
        <v>128</v>
      </c>
      <c r="M35" s="721" t="s">
        <v>129</v>
      </c>
      <c r="N35" s="376" t="s">
        <v>149</v>
      </c>
      <c r="O35" s="363"/>
      <c r="P35" s="286" t="s">
        <v>131</v>
      </c>
      <c r="Q35" s="286" t="s">
        <v>114</v>
      </c>
      <c r="R35" s="795" t="s">
        <v>132</v>
      </c>
      <c r="S35" s="795" t="s">
        <v>133</v>
      </c>
      <c r="T35" s="796" t="s">
        <v>134</v>
      </c>
      <c r="U35" s="798" t="s">
        <v>135</v>
      </c>
      <c r="V35" s="266"/>
      <c r="W35" s="799"/>
      <c r="AD35" s="202"/>
    </row>
    <row r="36">
      <c r="A36" s="850"/>
      <c r="B36" s="255" t="str">
        <f>VLOOKUP(A36,tsnz!A:F,6,FALSE)</f>
        <v>#N/A</v>
      </c>
      <c r="C36" s="300">
        <v>1.0</v>
      </c>
      <c r="D36" s="563" t="str">
        <f>VLOOKUP(A36,tsnz!A:B,2,FALSE)</f>
        <v>#N/A</v>
      </c>
      <c r="E36" s="564" t="str">
        <f>VLOOKUP(A36,tsnz!A:G,7,FALSE)</f>
        <v>#N/A</v>
      </c>
      <c r="F36" s="778" t="b">
        <v>0</v>
      </c>
      <c r="G36" s="801"/>
      <c r="H36" s="802"/>
      <c r="I36" s="802"/>
      <c r="J36" s="616">
        <f t="shared" ref="J36:J44" si="7">SUM(G36:I36)</f>
        <v>0</v>
      </c>
      <c r="K36" s="319"/>
      <c r="L36" s="851"/>
      <c r="M36" s="727" t="str">
        <f>VLOOKUP(L36,tsnz!A:F,6,FALSE)</f>
        <v>#N/A</v>
      </c>
      <c r="N36" s="268">
        <v>1.0</v>
      </c>
      <c r="O36" s="563" t="str">
        <f>VLOOKUP(L36,tsnz!A:B,2,FALSE)</f>
        <v>#N/A</v>
      </c>
      <c r="P36" s="564" t="str">
        <f>VLOOKUP(L36,tsnz!A:G,7,FALSE)</f>
        <v>#N/A</v>
      </c>
      <c r="Q36" s="259" t="b">
        <v>0</v>
      </c>
      <c r="R36" s="615"/>
      <c r="S36" s="617"/>
      <c r="T36" s="617"/>
      <c r="U36" s="616">
        <f t="shared" ref="U36:U44" si="8">SUM(R36:T36)</f>
        <v>0</v>
      </c>
      <c r="V36" s="266"/>
      <c r="W36" s="799"/>
      <c r="AD36" s="202"/>
    </row>
    <row r="37">
      <c r="A37" s="850"/>
      <c r="B37" s="255" t="str">
        <f>VLOOKUP(A37,tsnz!A:F,6,FALSE)</f>
        <v>#N/A</v>
      </c>
      <c r="C37" s="256">
        <v>2.0</v>
      </c>
      <c r="D37" s="563" t="str">
        <f>VLOOKUP(A37,tsnz!A:B,2,FALSE)</f>
        <v>#N/A</v>
      </c>
      <c r="E37" s="564" t="str">
        <f>VLOOKUP(A37,tsnz!A:G,7,FALSE)</f>
        <v>#N/A</v>
      </c>
      <c r="F37" s="320" t="b">
        <v>0</v>
      </c>
      <c r="G37" s="802"/>
      <c r="H37" s="802"/>
      <c r="I37" s="802"/>
      <c r="J37" s="619">
        <f t="shared" si="7"/>
        <v>0</v>
      </c>
      <c r="K37" s="319"/>
      <c r="L37" s="851"/>
      <c r="M37" s="727" t="str">
        <f>VLOOKUP(L37,tsnz!A:F,6,FALSE)</f>
        <v>#N/A</v>
      </c>
      <c r="N37" s="292">
        <v>2.0</v>
      </c>
      <c r="O37" s="563" t="str">
        <f>VLOOKUP(L37,tsnz!A:B,2,FALSE)</f>
        <v>#N/A</v>
      </c>
      <c r="P37" s="564" t="str">
        <f>VLOOKUP(L37,tsnz!A:G,7,FALSE)</f>
        <v>#N/A</v>
      </c>
      <c r="Q37" s="320" t="b">
        <v>0</v>
      </c>
      <c r="R37" s="617"/>
      <c r="S37" s="617"/>
      <c r="T37" s="617"/>
      <c r="U37" s="619">
        <f t="shared" si="8"/>
        <v>0</v>
      </c>
      <c r="V37" s="266"/>
      <c r="W37" s="799"/>
      <c r="AD37" s="202"/>
    </row>
    <row r="38">
      <c r="A38" s="850"/>
      <c r="B38" s="255" t="str">
        <f>VLOOKUP(A38,tsnz!A:F,6,FALSE)</f>
        <v>#N/A</v>
      </c>
      <c r="C38" s="256">
        <v>3.0</v>
      </c>
      <c r="D38" s="563" t="str">
        <f>VLOOKUP(A38,tsnz!A:B,2,FALSE)</f>
        <v>#N/A</v>
      </c>
      <c r="E38" s="564" t="str">
        <f>VLOOKUP(A38,tsnz!A:G,7,FALSE)</f>
        <v>#N/A</v>
      </c>
      <c r="F38" s="320" t="b">
        <v>0</v>
      </c>
      <c r="G38" s="802"/>
      <c r="H38" s="802"/>
      <c r="I38" s="802"/>
      <c r="J38" s="619">
        <f t="shared" si="7"/>
        <v>0</v>
      </c>
      <c r="K38" s="319"/>
      <c r="L38" s="851"/>
      <c r="M38" s="727" t="str">
        <f>VLOOKUP(L38,tsnz!A:F,6,FALSE)</f>
        <v>#N/A</v>
      </c>
      <c r="N38" s="292">
        <v>3.0</v>
      </c>
      <c r="O38" s="563" t="str">
        <f>VLOOKUP(L38,tsnz!A:B,2,FALSE)</f>
        <v>#N/A</v>
      </c>
      <c r="P38" s="564" t="str">
        <f>VLOOKUP(L38,tsnz!A:G,7,FALSE)</f>
        <v>#N/A</v>
      </c>
      <c r="Q38" s="320" t="b">
        <v>0</v>
      </c>
      <c r="R38" s="617"/>
      <c r="S38" s="617"/>
      <c r="T38" s="617"/>
      <c r="U38" s="619">
        <f t="shared" si="8"/>
        <v>0</v>
      </c>
      <c r="V38" s="316"/>
      <c r="W38" s="799"/>
      <c r="AD38" s="202"/>
    </row>
    <row r="39">
      <c r="A39" s="850"/>
      <c r="B39" s="255" t="str">
        <f>VLOOKUP(A39,tsnz!A:F,6,FALSE)</f>
        <v>#N/A</v>
      </c>
      <c r="C39" s="256">
        <v>4.0</v>
      </c>
      <c r="D39" s="563" t="str">
        <f>VLOOKUP(A39,tsnz!A:B,2,FALSE)</f>
        <v>#N/A</v>
      </c>
      <c r="E39" s="564" t="str">
        <f>VLOOKUP(A39,tsnz!A:G,7,FALSE)</f>
        <v>#N/A</v>
      </c>
      <c r="F39" s="778" t="b">
        <v>0</v>
      </c>
      <c r="G39" s="804"/>
      <c r="H39" s="804"/>
      <c r="I39" s="804"/>
      <c r="J39" s="616">
        <f t="shared" si="7"/>
        <v>0</v>
      </c>
      <c r="K39" s="319"/>
      <c r="L39" s="851"/>
      <c r="M39" s="727" t="str">
        <f>VLOOKUP(L39,tsnz!A:F,6,FALSE)</f>
        <v>#N/A</v>
      </c>
      <c r="N39" s="292">
        <v>4.0</v>
      </c>
      <c r="O39" s="563" t="str">
        <f>VLOOKUP(L39,tsnz!A:B,2,FALSE)</f>
        <v>#N/A</v>
      </c>
      <c r="P39" s="564" t="str">
        <f>VLOOKUP(L39,tsnz!A:G,7,FALSE)</f>
        <v>#N/A</v>
      </c>
      <c r="Q39" s="259" t="b">
        <v>0</v>
      </c>
      <c r="R39" s="617"/>
      <c r="S39" s="617"/>
      <c r="T39" s="617"/>
      <c r="U39" s="616">
        <f t="shared" si="8"/>
        <v>0</v>
      </c>
      <c r="V39" s="316"/>
      <c r="W39" s="799"/>
      <c r="AD39" s="202"/>
    </row>
    <row r="40">
      <c r="A40" s="850"/>
      <c r="B40" s="255" t="str">
        <f>VLOOKUP(A40,tsnz!A:F,6,FALSE)</f>
        <v>#N/A</v>
      </c>
      <c r="C40" s="256">
        <v>5.0</v>
      </c>
      <c r="D40" s="563" t="str">
        <f>VLOOKUP(A40,tsnz!A:B,2,FALSE)</f>
        <v>#N/A</v>
      </c>
      <c r="E40" s="564" t="str">
        <f>VLOOKUP(A40,tsnz!A:G,7,FALSE)</f>
        <v>#N/A</v>
      </c>
      <c r="F40" s="320" t="b">
        <v>0</v>
      </c>
      <c r="G40" s="802"/>
      <c r="H40" s="802"/>
      <c r="I40" s="804"/>
      <c r="J40" s="619">
        <f t="shared" si="7"/>
        <v>0</v>
      </c>
      <c r="K40" s="319"/>
      <c r="L40" s="851"/>
      <c r="M40" s="727" t="str">
        <f>VLOOKUP(L40,tsnz!A:F,6,FALSE)</f>
        <v>#N/A</v>
      </c>
      <c r="N40" s="292">
        <v>5.0</v>
      </c>
      <c r="O40" s="563" t="str">
        <f>VLOOKUP(L40,tsnz!A:B,2,FALSE)</f>
        <v>#N/A</v>
      </c>
      <c r="P40" s="564" t="str">
        <f>VLOOKUP(L40,tsnz!A:G,7,FALSE)</f>
        <v>#N/A</v>
      </c>
      <c r="Q40" s="320" t="b">
        <v>0</v>
      </c>
      <c r="R40" s="617"/>
      <c r="S40" s="617"/>
      <c r="T40" s="617"/>
      <c r="U40" s="619">
        <f t="shared" si="8"/>
        <v>0</v>
      </c>
      <c r="V40" s="346"/>
      <c r="W40" s="799"/>
      <c r="AD40" s="202"/>
    </row>
    <row r="41">
      <c r="A41" s="850"/>
      <c r="B41" s="255" t="str">
        <f>VLOOKUP(A41,tsnz!A:F,6,FALSE)</f>
        <v>#N/A</v>
      </c>
      <c r="C41" s="256">
        <v>6.0</v>
      </c>
      <c r="D41" s="563" t="str">
        <f>VLOOKUP(A41,tsnz!A:B,2,FALSE)</f>
        <v>#N/A</v>
      </c>
      <c r="E41" s="564" t="str">
        <f>VLOOKUP(A41,tsnz!A:G,7,FALSE)</f>
        <v>#N/A</v>
      </c>
      <c r="F41" s="805" t="b">
        <v>0</v>
      </c>
      <c r="G41" s="804"/>
      <c r="H41" s="804"/>
      <c r="I41" s="804"/>
      <c r="J41" s="619">
        <f t="shared" si="7"/>
        <v>0</v>
      </c>
      <c r="K41" s="319"/>
      <c r="L41" s="851"/>
      <c r="M41" s="727" t="str">
        <f>VLOOKUP(L41,tsnz!A:F,6,FALSE)</f>
        <v>#N/A</v>
      </c>
      <c r="N41" s="292">
        <v>6.0</v>
      </c>
      <c r="O41" s="563" t="str">
        <f>VLOOKUP(L41,tsnz!A:B,2,FALSE)</f>
        <v>#N/A</v>
      </c>
      <c r="P41" s="564" t="str">
        <f>VLOOKUP(L41,tsnz!A:G,7,FALSE)</f>
        <v>#N/A</v>
      </c>
      <c r="Q41" s="320" t="b">
        <v>0</v>
      </c>
      <c r="R41" s="617"/>
      <c r="S41" s="617"/>
      <c r="T41" s="617"/>
      <c r="U41" s="619">
        <f t="shared" si="8"/>
        <v>0</v>
      </c>
      <c r="V41" s="600"/>
      <c r="W41" s="799"/>
      <c r="AD41" s="202"/>
    </row>
    <row r="42">
      <c r="A42" s="850"/>
      <c r="B42" s="255" t="str">
        <f>VLOOKUP(A42,tsnz!A:F,6,FALSE)</f>
        <v>#N/A</v>
      </c>
      <c r="C42" s="256">
        <v>7.0</v>
      </c>
      <c r="D42" s="563" t="str">
        <f>VLOOKUP(A42,tsnz!A:B,2,FALSE)</f>
        <v>#N/A</v>
      </c>
      <c r="E42" s="564" t="str">
        <f>VLOOKUP(A42,tsnz!A:G,7,FALSE)</f>
        <v>#N/A</v>
      </c>
      <c r="F42" s="778" t="b">
        <v>0</v>
      </c>
      <c r="G42" s="802"/>
      <c r="H42" s="802"/>
      <c r="I42" s="802"/>
      <c r="J42" s="616">
        <f t="shared" si="7"/>
        <v>0</v>
      </c>
      <c r="K42" s="319"/>
      <c r="L42" s="851"/>
      <c r="M42" s="727" t="str">
        <f>VLOOKUP(L42,tsnz!A:F,6,FALSE)</f>
        <v>#N/A</v>
      </c>
      <c r="N42" s="292">
        <v>7.0</v>
      </c>
      <c r="O42" s="563" t="str">
        <f>VLOOKUP(L42,tsnz!A:B,2,FALSE)</f>
        <v>#N/A</v>
      </c>
      <c r="P42" s="564" t="str">
        <f>VLOOKUP(L42,tsnz!A:G,7,FALSE)</f>
        <v>#N/A</v>
      </c>
      <c r="Q42" s="259" t="b">
        <v>0</v>
      </c>
      <c r="R42" s="617"/>
      <c r="S42" s="617"/>
      <c r="T42" s="617"/>
      <c r="U42" s="616">
        <f t="shared" si="8"/>
        <v>0</v>
      </c>
      <c r="V42" s="369"/>
      <c r="W42" s="799"/>
      <c r="AD42" s="202"/>
    </row>
    <row r="43">
      <c r="A43" s="850"/>
      <c r="B43" s="255" t="str">
        <f>VLOOKUP(A43,tsnz!A:F,6,FALSE)</f>
        <v>#N/A</v>
      </c>
      <c r="C43" s="256">
        <v>8.0</v>
      </c>
      <c r="D43" s="563" t="str">
        <f>VLOOKUP(A43,tsnz!A:B,2,FALSE)</f>
        <v>#N/A</v>
      </c>
      <c r="E43" s="564" t="str">
        <f>VLOOKUP(A43,tsnz!A:G,7,FALSE)</f>
        <v>#N/A</v>
      </c>
      <c r="F43" s="320" t="b">
        <v>0</v>
      </c>
      <c r="G43" s="804"/>
      <c r="H43" s="804"/>
      <c r="I43" s="804"/>
      <c r="J43" s="619">
        <f t="shared" si="7"/>
        <v>0</v>
      </c>
      <c r="K43" s="319"/>
      <c r="L43" s="851"/>
      <c r="M43" s="727" t="str">
        <f>VLOOKUP(L43,tsnz!A:F,6,FALSE)</f>
        <v>#N/A</v>
      </c>
      <c r="N43" s="292">
        <v>8.0</v>
      </c>
      <c r="O43" s="563" t="str">
        <f>VLOOKUP(L43,tsnz!A:B,2,FALSE)</f>
        <v>#N/A</v>
      </c>
      <c r="P43" s="564" t="str">
        <f>VLOOKUP(L43,tsnz!A:G,7,FALSE)</f>
        <v>#N/A</v>
      </c>
      <c r="Q43" s="320" t="b">
        <v>0</v>
      </c>
      <c r="R43" s="617"/>
      <c r="S43" s="617"/>
      <c r="T43" s="617"/>
      <c r="U43" s="619">
        <f t="shared" si="8"/>
        <v>0</v>
      </c>
      <c r="V43" s="369"/>
      <c r="W43" s="799"/>
      <c r="AD43" s="202"/>
    </row>
    <row r="44">
      <c r="A44" s="852"/>
      <c r="B44" s="390" t="str">
        <f>VLOOKUP(A44,tsnz!A:F,6,FALSE)</f>
        <v>#N/A</v>
      </c>
      <c r="C44" s="807">
        <v>9.0</v>
      </c>
      <c r="D44" s="624" t="str">
        <f>VLOOKUP(A44,tsnz!A:B,2,FALSE)</f>
        <v>#N/A</v>
      </c>
      <c r="E44" s="625" t="str">
        <f>VLOOKUP(A44,tsnz!A:G,7,FALSE)</f>
        <v>#N/A</v>
      </c>
      <c r="F44" s="394" t="b">
        <v>0</v>
      </c>
      <c r="G44" s="808"/>
      <c r="H44" s="808"/>
      <c r="I44" s="808"/>
      <c r="J44" s="627">
        <f t="shared" si="7"/>
        <v>0</v>
      </c>
      <c r="K44" s="397"/>
      <c r="L44" s="809"/>
      <c r="M44" s="810" t="str">
        <f>VLOOKUP(L44,tsnz!A:F,6,FALSE)</f>
        <v>#N/A</v>
      </c>
      <c r="N44" s="811">
        <v>9.0</v>
      </c>
      <c r="O44" s="624" t="str">
        <f>VLOOKUP(L44,tsnz!A:B,2,FALSE)</f>
        <v>#N/A</v>
      </c>
      <c r="P44" s="625" t="str">
        <f>VLOOKUP(L44,tsnz!A:F,6,FALSE)</f>
        <v>#N/A</v>
      </c>
      <c r="Q44" s="394" t="b">
        <v>0</v>
      </c>
      <c r="R44" s="630"/>
      <c r="S44" s="630"/>
      <c r="T44" s="630"/>
      <c r="U44" s="627">
        <f t="shared" si="8"/>
        <v>0</v>
      </c>
      <c r="V44" s="401"/>
      <c r="W44" s="812"/>
      <c r="X44" s="402"/>
      <c r="Y44" s="402"/>
      <c r="Z44" s="402"/>
      <c r="AA44" s="402"/>
      <c r="AB44" s="402"/>
      <c r="AC44" s="402"/>
      <c r="AD44" s="403"/>
    </row>
  </sheetData>
  <mergeCells count="30">
    <mergeCell ref="N4:U4"/>
    <mergeCell ref="W4:Y4"/>
    <mergeCell ref="AA4:AD4"/>
    <mergeCell ref="L4:L6"/>
    <mergeCell ref="I6:J6"/>
    <mergeCell ref="D30:E30"/>
    <mergeCell ref="G31:I31"/>
    <mergeCell ref="C1:AB1"/>
    <mergeCell ref="C2:AB2"/>
    <mergeCell ref="C3:J3"/>
    <mergeCell ref="L3:U3"/>
    <mergeCell ref="W3:AB3"/>
    <mergeCell ref="C4:J4"/>
    <mergeCell ref="T6:U6"/>
    <mergeCell ref="Y5:AA5"/>
    <mergeCell ref="Y8:AB8"/>
    <mergeCell ref="Y9:AB9"/>
    <mergeCell ref="Y10:AB10"/>
    <mergeCell ref="Y11:AB11"/>
    <mergeCell ref="Y12:AB12"/>
    <mergeCell ref="Y13:AB13"/>
    <mergeCell ref="R31:T31"/>
    <mergeCell ref="W34:AD44"/>
    <mergeCell ref="Y14:AB14"/>
    <mergeCell ref="Y15:AB15"/>
    <mergeCell ref="Y16:AB16"/>
    <mergeCell ref="Y17:AB17"/>
    <mergeCell ref="X18:Y18"/>
    <mergeCell ref="X19:Y19"/>
    <mergeCell ref="X20:Y20"/>
  </mergeCells>
  <conditionalFormatting sqref="J8:J20 U8:U20">
    <cfRule type="beginsWith" dxfId="1" priority="1" operator="beginsWith" text="300">
      <formula>LEFT((J8),LEN("300"))=("300")</formula>
    </cfRule>
  </conditionalFormatting>
  <conditionalFormatting sqref="J23:J27 U23:U27">
    <cfRule type="beginsWith" dxfId="1" priority="2" operator="beginsWith" text="300">
      <formula>LEFT((J23),LEN("300"))=("300")</formula>
    </cfRule>
  </conditionalFormatting>
  <conditionalFormatting sqref="J26:J27 U26:U27">
    <cfRule type="beginsWith" dxfId="1" priority="3" operator="beginsWith" text="200">
      <formula>LEFT((J26),LEN("200"))=("200")</formula>
    </cfRule>
  </conditionalFormatting>
  <conditionalFormatting sqref="B8:B44">
    <cfRule type="cellIs" dxfId="2" priority="4" operator="equal">
      <formula>2025</formula>
    </cfRule>
  </conditionalFormatting>
  <conditionalFormatting sqref="R8:T27">
    <cfRule type="cellIs" dxfId="3" priority="5" operator="greaterThanOrEqual">
      <formula>100</formula>
    </cfRule>
  </conditionalFormatting>
  <conditionalFormatting sqref="G8:I27">
    <cfRule type="cellIs" dxfId="3" priority="6" operator="greaterThanOrEqual">
      <formula>100</formula>
    </cfRule>
  </conditionalFormatting>
  <conditionalFormatting sqref="M8:M44">
    <cfRule type="cellIs" dxfId="2" priority="7" operator="equal">
      <formula>2025</formula>
    </cfRule>
  </conditionalFormatting>
  <printOptions horizontalCentered="1"/>
  <pageMargins bottom="0.75" footer="0.0" header="0.0" left="0.25" right="0.25" top="0.75"/>
  <pageSetup fitToHeight="0" paperSize="9" cellComments="atEnd" orientation="landscape" pageOrder="overThenDown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2" max="2" width="25.25"/>
    <col customWidth="1" min="3" max="3" width="33.0"/>
    <col customWidth="1" min="4" max="4" width="14.25"/>
    <col customWidth="1" min="7" max="7" width="25.25"/>
  </cols>
  <sheetData>
    <row r="1">
      <c r="A1" s="865" t="s">
        <v>185</v>
      </c>
      <c r="B1" s="866" t="s">
        <v>130</v>
      </c>
      <c r="C1" s="866" t="s">
        <v>186</v>
      </c>
      <c r="D1" s="866" t="s">
        <v>187</v>
      </c>
      <c r="E1" s="865" t="s">
        <v>188</v>
      </c>
      <c r="F1" s="865" t="s">
        <v>131</v>
      </c>
      <c r="G1" s="867" t="s">
        <v>189</v>
      </c>
      <c r="H1" s="868"/>
    </row>
    <row r="2">
      <c r="A2" s="869">
        <v>1425.0</v>
      </c>
      <c r="B2" s="870" t="s">
        <v>190</v>
      </c>
      <c r="C2" s="870" t="s">
        <v>191</v>
      </c>
      <c r="D2" s="870" t="s">
        <v>192</v>
      </c>
      <c r="E2" s="871">
        <v>2025.0</v>
      </c>
      <c r="F2" s="871" t="s">
        <v>193</v>
      </c>
      <c r="G2" s="867" t="s">
        <v>14</v>
      </c>
      <c r="H2" s="868"/>
    </row>
    <row r="3">
      <c r="A3" s="869">
        <v>1499.0</v>
      </c>
      <c r="B3" s="870" t="s">
        <v>194</v>
      </c>
      <c r="C3" s="870" t="s">
        <v>191</v>
      </c>
      <c r="D3" s="870" t="s">
        <v>195</v>
      </c>
      <c r="E3" s="871">
        <v>2024.0</v>
      </c>
      <c r="F3" s="871" t="s">
        <v>196</v>
      </c>
      <c r="G3" s="867" t="s">
        <v>14</v>
      </c>
      <c r="H3" s="868"/>
    </row>
    <row r="4">
      <c r="A4" s="869">
        <v>4245.0</v>
      </c>
      <c r="B4" s="870" t="s">
        <v>197</v>
      </c>
      <c r="C4" s="870" t="s">
        <v>191</v>
      </c>
      <c r="D4" s="870" t="s">
        <v>195</v>
      </c>
      <c r="E4" s="871">
        <v>2025.0</v>
      </c>
      <c r="F4" s="871" t="s">
        <v>198</v>
      </c>
      <c r="G4" s="867" t="s">
        <v>14</v>
      </c>
      <c r="H4" s="868"/>
    </row>
    <row r="5">
      <c r="A5" s="869">
        <v>5064.0</v>
      </c>
      <c r="B5" s="870" t="s">
        <v>199</v>
      </c>
      <c r="C5" s="870" t="s">
        <v>200</v>
      </c>
      <c r="D5" s="870" t="s">
        <v>192</v>
      </c>
      <c r="E5" s="871">
        <v>2024.0</v>
      </c>
      <c r="F5" s="871" t="s">
        <v>201</v>
      </c>
      <c r="G5" s="867" t="s">
        <v>14</v>
      </c>
      <c r="H5" s="868"/>
    </row>
    <row r="6">
      <c r="A6" s="869">
        <v>6344.0</v>
      </c>
      <c r="B6" s="870" t="s">
        <v>202</v>
      </c>
      <c r="C6" s="870" t="s">
        <v>200</v>
      </c>
      <c r="D6" s="870" t="s">
        <v>195</v>
      </c>
      <c r="E6" s="871">
        <v>2024.0</v>
      </c>
      <c r="F6" s="871" t="s">
        <v>193</v>
      </c>
      <c r="G6" s="867" t="s">
        <v>14</v>
      </c>
      <c r="H6" s="868"/>
    </row>
    <row r="7">
      <c r="A7" s="869">
        <v>6912.0</v>
      </c>
      <c r="B7" s="870" t="s">
        <v>203</v>
      </c>
      <c r="C7" s="870" t="s">
        <v>204</v>
      </c>
      <c r="D7" s="870" t="s">
        <v>195</v>
      </c>
      <c r="E7" s="871">
        <v>2024.0</v>
      </c>
      <c r="F7" s="871" t="s">
        <v>198</v>
      </c>
      <c r="G7" s="867" t="s">
        <v>14</v>
      </c>
      <c r="H7" s="868"/>
    </row>
    <row r="8">
      <c r="A8" s="869">
        <v>7309.0</v>
      </c>
      <c r="B8" s="870" t="s">
        <v>205</v>
      </c>
      <c r="C8" s="870" t="s">
        <v>204</v>
      </c>
      <c r="D8" s="870" t="s">
        <v>195</v>
      </c>
      <c r="E8" s="871">
        <v>2024.0</v>
      </c>
      <c r="F8" s="871" t="s">
        <v>198</v>
      </c>
      <c r="G8" s="867" t="s">
        <v>14</v>
      </c>
      <c r="H8" s="868"/>
    </row>
    <row r="9">
      <c r="A9" s="869">
        <v>7474.0</v>
      </c>
      <c r="B9" s="870" t="s">
        <v>206</v>
      </c>
      <c r="C9" s="870" t="s">
        <v>200</v>
      </c>
      <c r="D9" s="870" t="s">
        <v>192</v>
      </c>
      <c r="E9" s="871">
        <v>2024.0</v>
      </c>
      <c r="F9" s="871" t="s">
        <v>196</v>
      </c>
      <c r="G9" s="867" t="s">
        <v>14</v>
      </c>
      <c r="H9" s="868"/>
    </row>
    <row r="10">
      <c r="A10" s="869">
        <v>7475.0</v>
      </c>
      <c r="B10" s="870" t="s">
        <v>207</v>
      </c>
      <c r="C10" s="870" t="s">
        <v>200</v>
      </c>
      <c r="D10" s="870" t="s">
        <v>192</v>
      </c>
      <c r="E10" s="871">
        <v>2024.0</v>
      </c>
      <c r="F10" s="871" t="s">
        <v>198</v>
      </c>
      <c r="G10" s="867" t="s">
        <v>14</v>
      </c>
      <c r="H10" s="868"/>
    </row>
    <row r="11">
      <c r="A11" s="869">
        <v>7609.0</v>
      </c>
      <c r="B11" s="870" t="s">
        <v>208</v>
      </c>
      <c r="C11" s="870" t="s">
        <v>191</v>
      </c>
      <c r="D11" s="870" t="s">
        <v>192</v>
      </c>
      <c r="E11" s="871">
        <v>2024.0</v>
      </c>
      <c r="F11" s="871" t="s">
        <v>193</v>
      </c>
      <c r="G11" s="867" t="s">
        <v>14</v>
      </c>
      <c r="H11" s="868"/>
    </row>
    <row r="12">
      <c r="A12" s="869">
        <v>7626.0</v>
      </c>
      <c r="B12" s="870" t="s">
        <v>209</v>
      </c>
      <c r="C12" s="870" t="s">
        <v>191</v>
      </c>
      <c r="D12" s="870" t="s">
        <v>195</v>
      </c>
      <c r="E12" s="871">
        <v>2024.0</v>
      </c>
      <c r="F12" s="871" t="s">
        <v>193</v>
      </c>
      <c r="G12" s="867" t="s">
        <v>14</v>
      </c>
      <c r="H12" s="868"/>
    </row>
    <row r="13">
      <c r="A13" s="869">
        <v>7656.0</v>
      </c>
      <c r="B13" s="870" t="s">
        <v>210</v>
      </c>
      <c r="C13" s="870" t="s">
        <v>191</v>
      </c>
      <c r="D13" s="870" t="s">
        <v>114</v>
      </c>
      <c r="E13" s="871">
        <v>2024.0</v>
      </c>
      <c r="F13" s="871" t="s">
        <v>211</v>
      </c>
      <c r="G13" s="867" t="s">
        <v>14</v>
      </c>
      <c r="H13" s="868"/>
    </row>
    <row r="14">
      <c r="A14" s="869">
        <v>7908.0</v>
      </c>
      <c r="B14" s="870" t="s">
        <v>212</v>
      </c>
      <c r="C14" s="870" t="s">
        <v>191</v>
      </c>
      <c r="D14" s="870" t="s">
        <v>192</v>
      </c>
      <c r="E14" s="871">
        <v>2025.0</v>
      </c>
      <c r="F14" s="871" t="s">
        <v>198</v>
      </c>
      <c r="G14" s="867" t="s">
        <v>14</v>
      </c>
      <c r="H14" s="868"/>
    </row>
    <row r="15">
      <c r="A15" s="869">
        <v>8309.0</v>
      </c>
      <c r="B15" s="870" t="s">
        <v>213</v>
      </c>
      <c r="C15" s="870" t="s">
        <v>191</v>
      </c>
      <c r="D15" s="870" t="s">
        <v>114</v>
      </c>
      <c r="E15" s="871">
        <v>2024.0</v>
      </c>
      <c r="F15" s="871" t="s">
        <v>196</v>
      </c>
      <c r="G15" s="867" t="s">
        <v>14</v>
      </c>
      <c r="H15" s="868"/>
    </row>
    <row r="16">
      <c r="A16" s="869">
        <v>8642.0</v>
      </c>
      <c r="B16" s="870" t="s">
        <v>214</v>
      </c>
      <c r="C16" s="870" t="s">
        <v>204</v>
      </c>
      <c r="D16" s="870" t="s">
        <v>195</v>
      </c>
      <c r="E16" s="871">
        <v>2025.0</v>
      </c>
      <c r="F16" s="871" t="s">
        <v>196</v>
      </c>
      <c r="G16" s="867" t="s">
        <v>14</v>
      </c>
      <c r="H16" s="868"/>
    </row>
    <row r="17">
      <c r="A17" s="869">
        <v>8821.0</v>
      </c>
      <c r="B17" s="870" t="s">
        <v>215</v>
      </c>
      <c r="C17" s="870" t="s">
        <v>191</v>
      </c>
      <c r="D17" s="870" t="s">
        <v>216</v>
      </c>
      <c r="E17" s="871">
        <v>2024.0</v>
      </c>
      <c r="F17" s="872"/>
      <c r="G17" s="867" t="s">
        <v>14</v>
      </c>
      <c r="H17" s="868"/>
    </row>
    <row r="18">
      <c r="A18" s="869">
        <v>9054.0</v>
      </c>
      <c r="B18" s="870" t="s">
        <v>217</v>
      </c>
      <c r="C18" s="870" t="s">
        <v>191</v>
      </c>
      <c r="D18" s="870" t="s">
        <v>114</v>
      </c>
      <c r="E18" s="871">
        <v>2025.0</v>
      </c>
      <c r="F18" s="871" t="s">
        <v>193</v>
      </c>
      <c r="G18" s="867" t="s">
        <v>14</v>
      </c>
      <c r="H18" s="868"/>
    </row>
    <row r="19">
      <c r="A19" s="869">
        <v>9353.0</v>
      </c>
      <c r="B19" s="870" t="s">
        <v>218</v>
      </c>
      <c r="C19" s="870" t="s">
        <v>191</v>
      </c>
      <c r="D19" s="870" t="s">
        <v>195</v>
      </c>
      <c r="E19" s="871">
        <v>2024.0</v>
      </c>
      <c r="F19" s="871" t="s">
        <v>201</v>
      </c>
      <c r="G19" s="867" t="s">
        <v>14</v>
      </c>
      <c r="H19" s="868"/>
    </row>
    <row r="20">
      <c r="A20" s="869">
        <v>9489.0</v>
      </c>
      <c r="B20" s="870" t="s">
        <v>219</v>
      </c>
      <c r="C20" s="870" t="s">
        <v>191</v>
      </c>
      <c r="D20" s="870" t="s">
        <v>192</v>
      </c>
      <c r="E20" s="871">
        <v>2025.0</v>
      </c>
      <c r="F20" s="871" t="s">
        <v>193</v>
      </c>
      <c r="G20" s="867" t="s">
        <v>14</v>
      </c>
      <c r="H20" s="868"/>
    </row>
    <row r="21">
      <c r="A21" s="869">
        <v>9554.0</v>
      </c>
      <c r="B21" s="870" t="s">
        <v>220</v>
      </c>
      <c r="C21" s="870" t="s">
        <v>191</v>
      </c>
      <c r="D21" s="870" t="s">
        <v>221</v>
      </c>
      <c r="E21" s="871">
        <v>2024.0</v>
      </c>
      <c r="F21" s="871" t="s">
        <v>196</v>
      </c>
      <c r="G21" s="867" t="s">
        <v>14</v>
      </c>
      <c r="H21" s="868"/>
    </row>
    <row r="22">
      <c r="A22" s="869">
        <v>9555.0</v>
      </c>
      <c r="B22" s="870" t="s">
        <v>222</v>
      </c>
      <c r="C22" s="870" t="s">
        <v>191</v>
      </c>
      <c r="D22" s="870" t="s">
        <v>114</v>
      </c>
      <c r="E22" s="871">
        <v>2024.0</v>
      </c>
      <c r="F22" s="871" t="s">
        <v>193</v>
      </c>
      <c r="G22" s="867" t="s">
        <v>14</v>
      </c>
      <c r="H22" s="868"/>
    </row>
    <row r="23">
      <c r="A23" s="869">
        <v>9957.0</v>
      </c>
      <c r="B23" s="870" t="s">
        <v>223</v>
      </c>
      <c r="C23" s="870" t="s">
        <v>191</v>
      </c>
      <c r="D23" s="870" t="s">
        <v>114</v>
      </c>
      <c r="E23" s="871">
        <v>2024.0</v>
      </c>
      <c r="F23" s="871" t="s">
        <v>198</v>
      </c>
      <c r="G23" s="867" t="s">
        <v>14</v>
      </c>
      <c r="H23" s="868"/>
    </row>
    <row r="24">
      <c r="A24" s="869">
        <v>9958.0</v>
      </c>
      <c r="B24" s="870" t="s">
        <v>224</v>
      </c>
      <c r="C24" s="870" t="s">
        <v>191</v>
      </c>
      <c r="D24" s="870" t="s">
        <v>195</v>
      </c>
      <c r="E24" s="871">
        <v>2025.0</v>
      </c>
      <c r="F24" s="871" t="s">
        <v>193</v>
      </c>
      <c r="G24" s="867" t="s">
        <v>14</v>
      </c>
      <c r="H24" s="868"/>
    </row>
    <row r="25">
      <c r="A25" s="869">
        <v>10010.0</v>
      </c>
      <c r="B25" s="870" t="s">
        <v>225</v>
      </c>
      <c r="C25" s="870" t="s">
        <v>204</v>
      </c>
      <c r="D25" s="870" t="s">
        <v>195</v>
      </c>
      <c r="E25" s="871">
        <v>2024.0</v>
      </c>
      <c r="F25" s="871" t="s">
        <v>201</v>
      </c>
      <c r="G25" s="867" t="s">
        <v>14</v>
      </c>
      <c r="H25" s="868"/>
    </row>
    <row r="26">
      <c r="A26" s="869">
        <v>10012.0</v>
      </c>
      <c r="B26" s="870" t="s">
        <v>226</v>
      </c>
      <c r="C26" s="870" t="s">
        <v>204</v>
      </c>
      <c r="D26" s="870" t="s">
        <v>114</v>
      </c>
      <c r="E26" s="871">
        <v>2024.0</v>
      </c>
      <c r="F26" s="871" t="s">
        <v>201</v>
      </c>
      <c r="G26" s="867" t="s">
        <v>14</v>
      </c>
      <c r="H26" s="868"/>
    </row>
    <row r="27">
      <c r="A27" s="869">
        <v>10097.0</v>
      </c>
      <c r="B27" s="870" t="s">
        <v>227</v>
      </c>
      <c r="C27" s="870" t="s">
        <v>204</v>
      </c>
      <c r="D27" s="870" t="s">
        <v>114</v>
      </c>
      <c r="E27" s="871">
        <v>2025.0</v>
      </c>
      <c r="F27" s="871" t="s">
        <v>198</v>
      </c>
      <c r="G27" s="867" t="s">
        <v>14</v>
      </c>
      <c r="H27" s="868"/>
    </row>
    <row r="28">
      <c r="A28" s="869">
        <v>10124.0</v>
      </c>
      <c r="B28" s="870" t="s">
        <v>228</v>
      </c>
      <c r="C28" s="870" t="s">
        <v>191</v>
      </c>
      <c r="D28" s="870" t="s">
        <v>221</v>
      </c>
      <c r="E28" s="871">
        <v>2024.0</v>
      </c>
      <c r="F28" s="871" t="s">
        <v>198</v>
      </c>
      <c r="G28" s="867" t="s">
        <v>14</v>
      </c>
      <c r="H28" s="868"/>
    </row>
    <row r="29">
      <c r="A29" s="869">
        <v>10125.0</v>
      </c>
      <c r="B29" s="870" t="s">
        <v>229</v>
      </c>
      <c r="C29" s="870" t="s">
        <v>191</v>
      </c>
      <c r="D29" s="870" t="s">
        <v>195</v>
      </c>
      <c r="E29" s="871">
        <v>2025.0</v>
      </c>
      <c r="F29" s="871" t="s">
        <v>198</v>
      </c>
      <c r="G29" s="867" t="s">
        <v>14</v>
      </c>
      <c r="H29" s="868"/>
    </row>
    <row r="30">
      <c r="A30" s="869">
        <v>10287.0</v>
      </c>
      <c r="B30" s="870" t="s">
        <v>230</v>
      </c>
      <c r="C30" s="870" t="s">
        <v>204</v>
      </c>
      <c r="D30" s="870" t="s">
        <v>114</v>
      </c>
      <c r="E30" s="871">
        <v>2024.0</v>
      </c>
      <c r="F30" s="871" t="s">
        <v>198</v>
      </c>
      <c r="G30" s="867" t="s">
        <v>14</v>
      </c>
      <c r="H30" s="868"/>
    </row>
    <row r="31">
      <c r="A31" s="869">
        <v>10290.0</v>
      </c>
      <c r="B31" s="870" t="s">
        <v>231</v>
      </c>
      <c r="C31" s="870" t="s">
        <v>204</v>
      </c>
      <c r="D31" s="870" t="s">
        <v>221</v>
      </c>
      <c r="E31" s="871">
        <v>2024.0</v>
      </c>
      <c r="F31" s="871" t="s">
        <v>201</v>
      </c>
      <c r="G31" s="867" t="s">
        <v>14</v>
      </c>
      <c r="H31" s="868"/>
    </row>
    <row r="32">
      <c r="A32" s="869">
        <v>1346.0</v>
      </c>
      <c r="B32" s="870" t="s">
        <v>232</v>
      </c>
      <c r="C32" s="870" t="s">
        <v>233</v>
      </c>
      <c r="D32" s="870" t="s">
        <v>192</v>
      </c>
      <c r="E32" s="871">
        <v>2024.0</v>
      </c>
      <c r="F32" s="871" t="s">
        <v>193</v>
      </c>
      <c r="G32" s="867" t="s">
        <v>13</v>
      </c>
      <c r="H32" s="868"/>
    </row>
    <row r="33">
      <c r="A33" s="869">
        <v>1653.0</v>
      </c>
      <c r="B33" s="870" t="s">
        <v>234</v>
      </c>
      <c r="C33" s="870" t="s">
        <v>235</v>
      </c>
      <c r="D33" s="870" t="s">
        <v>195</v>
      </c>
      <c r="E33" s="871">
        <v>2024.0</v>
      </c>
      <c r="F33" s="871" t="s">
        <v>193</v>
      </c>
      <c r="G33" s="867" t="s">
        <v>13</v>
      </c>
      <c r="H33" s="868"/>
    </row>
    <row r="34">
      <c r="A34" s="869">
        <v>1743.0</v>
      </c>
      <c r="B34" s="870" t="s">
        <v>236</v>
      </c>
      <c r="C34" s="870" t="s">
        <v>237</v>
      </c>
      <c r="D34" s="870" t="s">
        <v>192</v>
      </c>
      <c r="E34" s="871">
        <v>2025.0</v>
      </c>
      <c r="F34" s="871" t="s">
        <v>196</v>
      </c>
      <c r="G34" s="867" t="s">
        <v>13</v>
      </c>
      <c r="H34" s="868"/>
    </row>
    <row r="35">
      <c r="A35" s="869">
        <v>1764.0</v>
      </c>
      <c r="B35" s="870" t="s">
        <v>238</v>
      </c>
      <c r="C35" s="870" t="s">
        <v>237</v>
      </c>
      <c r="D35" s="870" t="s">
        <v>195</v>
      </c>
      <c r="E35" s="871">
        <v>2024.0</v>
      </c>
      <c r="F35" s="871" t="s">
        <v>193</v>
      </c>
      <c r="G35" s="867" t="s">
        <v>13</v>
      </c>
      <c r="H35" s="868"/>
    </row>
    <row r="36">
      <c r="A36" s="869">
        <v>1800.0</v>
      </c>
      <c r="B36" s="870" t="s">
        <v>239</v>
      </c>
      <c r="C36" s="870" t="s">
        <v>240</v>
      </c>
      <c r="D36" s="870" t="s">
        <v>195</v>
      </c>
      <c r="E36" s="871">
        <v>2024.0</v>
      </c>
      <c r="F36" s="871" t="s">
        <v>201</v>
      </c>
      <c r="G36" s="867" t="s">
        <v>13</v>
      </c>
      <c r="H36" s="868"/>
    </row>
    <row r="37">
      <c r="A37" s="869">
        <v>2104.0</v>
      </c>
      <c r="B37" s="870" t="s">
        <v>241</v>
      </c>
      <c r="C37" s="870" t="s">
        <v>242</v>
      </c>
      <c r="D37" s="870" t="s">
        <v>195</v>
      </c>
      <c r="E37" s="871">
        <v>2024.0</v>
      </c>
      <c r="F37" s="871" t="s">
        <v>211</v>
      </c>
      <c r="G37" s="867" t="s">
        <v>13</v>
      </c>
      <c r="H37" s="868"/>
    </row>
    <row r="38">
      <c r="A38" s="869">
        <v>2488.0</v>
      </c>
      <c r="B38" s="870" t="s">
        <v>243</v>
      </c>
      <c r="C38" s="870" t="s">
        <v>235</v>
      </c>
      <c r="D38" s="870" t="s">
        <v>195</v>
      </c>
      <c r="E38" s="871">
        <v>2024.0</v>
      </c>
      <c r="F38" s="871" t="s">
        <v>196</v>
      </c>
      <c r="G38" s="867" t="s">
        <v>13</v>
      </c>
      <c r="H38" s="868"/>
    </row>
    <row r="39">
      <c r="A39" s="869">
        <v>3256.0</v>
      </c>
      <c r="B39" s="870" t="s">
        <v>244</v>
      </c>
      <c r="C39" s="870" t="s">
        <v>233</v>
      </c>
      <c r="D39" s="870" t="s">
        <v>195</v>
      </c>
      <c r="E39" s="871">
        <v>2025.0</v>
      </c>
      <c r="F39" s="871" t="s">
        <v>211</v>
      </c>
      <c r="G39" s="867" t="s">
        <v>13</v>
      </c>
      <c r="H39" s="868"/>
    </row>
    <row r="40">
      <c r="A40" s="869">
        <v>3690.0</v>
      </c>
      <c r="B40" s="870" t="s">
        <v>245</v>
      </c>
      <c r="C40" s="870" t="s">
        <v>242</v>
      </c>
      <c r="D40" s="870" t="s">
        <v>195</v>
      </c>
      <c r="E40" s="871">
        <v>2024.0</v>
      </c>
      <c r="F40" s="871" t="s">
        <v>211</v>
      </c>
      <c r="G40" s="867" t="s">
        <v>13</v>
      </c>
      <c r="H40" s="868"/>
    </row>
    <row r="41">
      <c r="A41" s="869">
        <v>4808.0</v>
      </c>
      <c r="B41" s="870" t="s">
        <v>246</v>
      </c>
      <c r="C41" s="870" t="s">
        <v>235</v>
      </c>
      <c r="D41" s="870" t="s">
        <v>195</v>
      </c>
      <c r="E41" s="871">
        <v>2024.0</v>
      </c>
      <c r="F41" s="871" t="s">
        <v>193</v>
      </c>
      <c r="G41" s="867" t="s">
        <v>13</v>
      </c>
      <c r="H41" s="868"/>
    </row>
    <row r="42">
      <c r="A42" s="869">
        <v>5040.0</v>
      </c>
      <c r="B42" s="870" t="s">
        <v>247</v>
      </c>
      <c r="C42" s="870" t="s">
        <v>242</v>
      </c>
      <c r="D42" s="870" t="s">
        <v>195</v>
      </c>
      <c r="E42" s="871">
        <v>2025.0</v>
      </c>
      <c r="F42" s="871" t="s">
        <v>193</v>
      </c>
      <c r="G42" s="867" t="s">
        <v>13</v>
      </c>
      <c r="H42" s="868"/>
    </row>
    <row r="43">
      <c r="A43" s="869">
        <v>5259.0</v>
      </c>
      <c r="B43" s="870" t="s">
        <v>248</v>
      </c>
      <c r="C43" s="870" t="s">
        <v>235</v>
      </c>
      <c r="D43" s="870" t="s">
        <v>249</v>
      </c>
      <c r="E43" s="871">
        <v>2024.0</v>
      </c>
      <c r="F43" s="872"/>
      <c r="G43" s="867" t="s">
        <v>13</v>
      </c>
      <c r="H43" s="868"/>
    </row>
    <row r="44">
      <c r="A44" s="869">
        <v>5602.0</v>
      </c>
      <c r="B44" s="870" t="s">
        <v>250</v>
      </c>
      <c r="C44" s="870" t="s">
        <v>242</v>
      </c>
      <c r="D44" s="870" t="s">
        <v>195</v>
      </c>
      <c r="E44" s="871">
        <v>2024.0</v>
      </c>
      <c r="F44" s="871" t="s">
        <v>193</v>
      </c>
      <c r="G44" s="867" t="s">
        <v>13</v>
      </c>
      <c r="H44" s="868"/>
    </row>
    <row r="45">
      <c r="A45" s="869">
        <v>5832.0</v>
      </c>
      <c r="B45" s="870" t="s">
        <v>251</v>
      </c>
      <c r="C45" s="870" t="s">
        <v>233</v>
      </c>
      <c r="D45" s="870" t="s">
        <v>192</v>
      </c>
      <c r="E45" s="871">
        <v>2024.0</v>
      </c>
      <c r="F45" s="871" t="s">
        <v>193</v>
      </c>
      <c r="G45" s="867" t="s">
        <v>13</v>
      </c>
      <c r="H45" s="868"/>
    </row>
    <row r="46">
      <c r="A46" s="869">
        <v>6158.0</v>
      </c>
      <c r="B46" s="870" t="s">
        <v>252</v>
      </c>
      <c r="C46" s="870" t="s">
        <v>235</v>
      </c>
      <c r="D46" s="870" t="s">
        <v>192</v>
      </c>
      <c r="E46" s="871">
        <v>2025.0</v>
      </c>
      <c r="F46" s="871" t="s">
        <v>196</v>
      </c>
      <c r="G46" s="867" t="s">
        <v>13</v>
      </c>
      <c r="H46" s="868"/>
    </row>
    <row r="47">
      <c r="A47" s="869">
        <v>6163.0</v>
      </c>
      <c r="B47" s="870" t="s">
        <v>253</v>
      </c>
      <c r="C47" s="870" t="s">
        <v>235</v>
      </c>
      <c r="D47" s="870" t="s">
        <v>195</v>
      </c>
      <c r="E47" s="871">
        <v>2024.0</v>
      </c>
      <c r="F47" s="871" t="s">
        <v>193</v>
      </c>
      <c r="G47" s="867" t="s">
        <v>13</v>
      </c>
      <c r="H47" s="868"/>
    </row>
    <row r="48">
      <c r="A48" s="869">
        <v>6165.0</v>
      </c>
      <c r="B48" s="870" t="s">
        <v>254</v>
      </c>
      <c r="C48" s="870" t="s">
        <v>235</v>
      </c>
      <c r="D48" s="870" t="s">
        <v>216</v>
      </c>
      <c r="E48" s="871">
        <v>2024.0</v>
      </c>
      <c r="F48" s="871" t="s">
        <v>255</v>
      </c>
      <c r="G48" s="867" t="s">
        <v>13</v>
      </c>
      <c r="H48" s="868"/>
    </row>
    <row r="49">
      <c r="A49" s="869">
        <v>6191.0</v>
      </c>
      <c r="B49" s="870" t="s">
        <v>256</v>
      </c>
      <c r="C49" s="870" t="s">
        <v>233</v>
      </c>
      <c r="D49" s="870" t="s">
        <v>257</v>
      </c>
      <c r="E49" s="871">
        <v>2024.0</v>
      </c>
      <c r="F49" s="871" t="s">
        <v>193</v>
      </c>
      <c r="G49" s="867" t="s">
        <v>13</v>
      </c>
      <c r="H49" s="868"/>
    </row>
    <row r="50">
      <c r="A50" s="869">
        <v>6201.0</v>
      </c>
      <c r="B50" s="870" t="s">
        <v>258</v>
      </c>
      <c r="C50" s="870" t="s">
        <v>240</v>
      </c>
      <c r="D50" s="870" t="s">
        <v>192</v>
      </c>
      <c r="E50" s="871">
        <v>2024.0</v>
      </c>
      <c r="F50" s="871" t="s">
        <v>198</v>
      </c>
      <c r="G50" s="867" t="s">
        <v>13</v>
      </c>
      <c r="H50" s="868"/>
    </row>
    <row r="51">
      <c r="A51" s="869">
        <v>6203.0</v>
      </c>
      <c r="B51" s="870" t="s">
        <v>259</v>
      </c>
      <c r="C51" s="870" t="s">
        <v>237</v>
      </c>
      <c r="D51" s="870" t="s">
        <v>192</v>
      </c>
      <c r="E51" s="871">
        <v>2025.0</v>
      </c>
      <c r="F51" s="871" t="s">
        <v>193</v>
      </c>
      <c r="G51" s="867" t="s">
        <v>13</v>
      </c>
      <c r="H51" s="868"/>
    </row>
    <row r="52">
      <c r="A52" s="869">
        <v>6208.0</v>
      </c>
      <c r="B52" s="870" t="s">
        <v>260</v>
      </c>
      <c r="C52" s="870" t="s">
        <v>240</v>
      </c>
      <c r="D52" s="870" t="s">
        <v>192</v>
      </c>
      <c r="E52" s="871">
        <v>2024.0</v>
      </c>
      <c r="F52" s="871" t="s">
        <v>201</v>
      </c>
      <c r="G52" s="867" t="s">
        <v>13</v>
      </c>
      <c r="H52" s="868"/>
    </row>
    <row r="53">
      <c r="A53" s="869">
        <v>6228.0</v>
      </c>
      <c r="B53" s="870" t="s">
        <v>261</v>
      </c>
      <c r="C53" s="870" t="s">
        <v>240</v>
      </c>
      <c r="D53" s="870" t="s">
        <v>192</v>
      </c>
      <c r="E53" s="871">
        <v>2024.0</v>
      </c>
      <c r="F53" s="871" t="s">
        <v>193</v>
      </c>
      <c r="G53" s="867" t="s">
        <v>13</v>
      </c>
      <c r="H53" s="868"/>
    </row>
    <row r="54">
      <c r="A54" s="869">
        <v>6244.0</v>
      </c>
      <c r="B54" s="870" t="s">
        <v>262</v>
      </c>
      <c r="C54" s="870" t="s">
        <v>233</v>
      </c>
      <c r="D54" s="870" t="s">
        <v>195</v>
      </c>
      <c r="E54" s="871">
        <v>2024.0</v>
      </c>
      <c r="F54" s="871" t="s">
        <v>211</v>
      </c>
      <c r="G54" s="867" t="s">
        <v>13</v>
      </c>
      <c r="H54" s="868"/>
    </row>
    <row r="55">
      <c r="A55" s="869">
        <v>6277.0</v>
      </c>
      <c r="B55" s="870" t="s">
        <v>263</v>
      </c>
      <c r="C55" s="870" t="s">
        <v>242</v>
      </c>
      <c r="D55" s="870" t="s">
        <v>192</v>
      </c>
      <c r="E55" s="871">
        <v>2024.0</v>
      </c>
      <c r="F55" s="871" t="s">
        <v>198</v>
      </c>
      <c r="G55" s="867" t="s">
        <v>13</v>
      </c>
      <c r="H55" s="868"/>
    </row>
    <row r="56">
      <c r="A56" s="869">
        <v>6325.0</v>
      </c>
      <c r="B56" s="870" t="s">
        <v>264</v>
      </c>
      <c r="C56" s="870" t="s">
        <v>237</v>
      </c>
      <c r="D56" s="870" t="s">
        <v>192</v>
      </c>
      <c r="E56" s="871">
        <v>2024.0</v>
      </c>
      <c r="F56" s="871" t="s">
        <v>198</v>
      </c>
      <c r="G56" s="867" t="s">
        <v>13</v>
      </c>
      <c r="H56" s="868"/>
    </row>
    <row r="57">
      <c r="A57" s="869">
        <v>6628.0</v>
      </c>
      <c r="B57" s="870" t="s">
        <v>265</v>
      </c>
      <c r="C57" s="870" t="s">
        <v>242</v>
      </c>
      <c r="D57" s="870" t="s">
        <v>195</v>
      </c>
      <c r="E57" s="871">
        <v>2024.0</v>
      </c>
      <c r="F57" s="871" t="s">
        <v>211</v>
      </c>
      <c r="G57" s="867" t="s">
        <v>13</v>
      </c>
      <c r="H57" s="868"/>
    </row>
    <row r="58">
      <c r="A58" s="869">
        <v>6729.0</v>
      </c>
      <c r="B58" s="870" t="s">
        <v>266</v>
      </c>
      <c r="C58" s="870" t="s">
        <v>235</v>
      </c>
      <c r="D58" s="870" t="s">
        <v>195</v>
      </c>
      <c r="E58" s="871">
        <v>2024.0</v>
      </c>
      <c r="F58" s="871" t="s">
        <v>193</v>
      </c>
      <c r="G58" s="867" t="s">
        <v>13</v>
      </c>
      <c r="H58" s="868"/>
    </row>
    <row r="59">
      <c r="A59" s="869">
        <v>6945.0</v>
      </c>
      <c r="B59" s="870" t="s">
        <v>267</v>
      </c>
      <c r="C59" s="870" t="s">
        <v>233</v>
      </c>
      <c r="D59" s="870" t="s">
        <v>195</v>
      </c>
      <c r="E59" s="871">
        <v>2024.0</v>
      </c>
      <c r="F59" s="871" t="s">
        <v>211</v>
      </c>
      <c r="G59" s="867" t="s">
        <v>13</v>
      </c>
      <c r="H59" s="868"/>
    </row>
    <row r="60">
      <c r="A60" s="869">
        <v>7065.0</v>
      </c>
      <c r="B60" s="870" t="s">
        <v>268</v>
      </c>
      <c r="C60" s="870" t="s">
        <v>233</v>
      </c>
      <c r="D60" s="870" t="s">
        <v>195</v>
      </c>
      <c r="E60" s="871">
        <v>2024.0</v>
      </c>
      <c r="F60" s="871" t="s">
        <v>211</v>
      </c>
      <c r="G60" s="867" t="s">
        <v>13</v>
      </c>
      <c r="H60" s="868"/>
    </row>
    <row r="61">
      <c r="A61" s="869">
        <v>7089.0</v>
      </c>
      <c r="B61" s="870" t="s">
        <v>269</v>
      </c>
      <c r="C61" s="870" t="s">
        <v>242</v>
      </c>
      <c r="D61" s="870" t="s">
        <v>195</v>
      </c>
      <c r="E61" s="871">
        <v>2025.0</v>
      </c>
      <c r="F61" s="871" t="s">
        <v>201</v>
      </c>
      <c r="G61" s="867" t="s">
        <v>13</v>
      </c>
      <c r="H61" s="868"/>
    </row>
    <row r="62">
      <c r="A62" s="869">
        <v>7351.0</v>
      </c>
      <c r="B62" s="870" t="s">
        <v>270</v>
      </c>
      <c r="C62" s="870" t="s">
        <v>235</v>
      </c>
      <c r="D62" s="870" t="s">
        <v>114</v>
      </c>
      <c r="E62" s="871">
        <v>2024.0</v>
      </c>
      <c r="F62" s="871" t="s">
        <v>193</v>
      </c>
      <c r="G62" s="867" t="s">
        <v>13</v>
      </c>
      <c r="H62" s="868"/>
    </row>
    <row r="63">
      <c r="A63" s="869">
        <v>7407.0</v>
      </c>
      <c r="B63" s="870" t="s">
        <v>271</v>
      </c>
      <c r="C63" s="870" t="s">
        <v>235</v>
      </c>
      <c r="D63" s="870" t="s">
        <v>195</v>
      </c>
      <c r="E63" s="871">
        <v>2024.0</v>
      </c>
      <c r="F63" s="871" t="s">
        <v>193</v>
      </c>
      <c r="G63" s="867" t="s">
        <v>13</v>
      </c>
      <c r="H63" s="868"/>
    </row>
    <row r="64">
      <c r="A64" s="869">
        <v>7448.0</v>
      </c>
      <c r="B64" s="870" t="s">
        <v>272</v>
      </c>
      <c r="C64" s="870" t="s">
        <v>235</v>
      </c>
      <c r="D64" s="870" t="s">
        <v>192</v>
      </c>
      <c r="E64" s="871">
        <v>2024.0</v>
      </c>
      <c r="F64" s="871" t="s">
        <v>211</v>
      </c>
      <c r="G64" s="867" t="s">
        <v>13</v>
      </c>
      <c r="H64" s="868"/>
    </row>
    <row r="65">
      <c r="A65" s="869">
        <v>7504.0</v>
      </c>
      <c r="B65" s="870" t="s">
        <v>273</v>
      </c>
      <c r="C65" s="870" t="s">
        <v>242</v>
      </c>
      <c r="D65" s="870" t="s">
        <v>195</v>
      </c>
      <c r="E65" s="871">
        <v>2024.0</v>
      </c>
      <c r="F65" s="871" t="s">
        <v>193</v>
      </c>
      <c r="G65" s="867" t="s">
        <v>13</v>
      </c>
      <c r="H65" s="868"/>
    </row>
    <row r="66">
      <c r="A66" s="869">
        <v>8215.0</v>
      </c>
      <c r="B66" s="870" t="s">
        <v>274</v>
      </c>
      <c r="C66" s="870" t="s">
        <v>242</v>
      </c>
      <c r="D66" s="870" t="s">
        <v>114</v>
      </c>
      <c r="E66" s="871">
        <v>2025.0</v>
      </c>
      <c r="F66" s="871" t="s">
        <v>193</v>
      </c>
      <c r="G66" s="867" t="s">
        <v>13</v>
      </c>
      <c r="H66" s="868"/>
    </row>
    <row r="67">
      <c r="A67" s="869">
        <v>8603.0</v>
      </c>
      <c r="B67" s="870" t="s">
        <v>275</v>
      </c>
      <c r="C67" s="870" t="s">
        <v>242</v>
      </c>
      <c r="D67" s="870" t="s">
        <v>195</v>
      </c>
      <c r="E67" s="871">
        <v>2024.0</v>
      </c>
      <c r="F67" s="871" t="s">
        <v>196</v>
      </c>
      <c r="G67" s="867" t="s">
        <v>13</v>
      </c>
      <c r="H67" s="868"/>
    </row>
    <row r="68">
      <c r="A68" s="869">
        <v>8718.0</v>
      </c>
      <c r="B68" s="870" t="s">
        <v>276</v>
      </c>
      <c r="C68" s="870" t="s">
        <v>233</v>
      </c>
      <c r="D68" s="870" t="s">
        <v>192</v>
      </c>
      <c r="E68" s="871">
        <v>2024.0</v>
      </c>
      <c r="F68" s="871" t="s">
        <v>255</v>
      </c>
      <c r="G68" s="867" t="s">
        <v>13</v>
      </c>
      <c r="H68" s="868"/>
    </row>
    <row r="69">
      <c r="A69" s="869">
        <v>8810.0</v>
      </c>
      <c r="B69" s="870" t="s">
        <v>277</v>
      </c>
      <c r="C69" s="870" t="s">
        <v>242</v>
      </c>
      <c r="D69" s="870" t="s">
        <v>195</v>
      </c>
      <c r="E69" s="871">
        <v>2025.0</v>
      </c>
      <c r="F69" s="871" t="s">
        <v>211</v>
      </c>
      <c r="G69" s="867" t="s">
        <v>13</v>
      </c>
      <c r="H69" s="868"/>
    </row>
    <row r="70">
      <c r="A70" s="869">
        <v>8893.0</v>
      </c>
      <c r="B70" s="870" t="s">
        <v>278</v>
      </c>
      <c r="C70" s="870" t="s">
        <v>242</v>
      </c>
      <c r="D70" s="870" t="s">
        <v>114</v>
      </c>
      <c r="E70" s="871">
        <v>2025.0</v>
      </c>
      <c r="F70" s="871" t="s">
        <v>196</v>
      </c>
      <c r="G70" s="867" t="s">
        <v>13</v>
      </c>
      <c r="H70" s="868"/>
    </row>
    <row r="71">
      <c r="A71" s="869">
        <v>9003.0</v>
      </c>
      <c r="B71" s="870" t="s">
        <v>279</v>
      </c>
      <c r="C71" s="870" t="s">
        <v>242</v>
      </c>
      <c r="D71" s="870" t="s">
        <v>114</v>
      </c>
      <c r="E71" s="871">
        <v>2024.0</v>
      </c>
      <c r="F71" s="871" t="s">
        <v>211</v>
      </c>
      <c r="G71" s="867" t="s">
        <v>13</v>
      </c>
      <c r="H71" s="868"/>
    </row>
    <row r="72">
      <c r="A72" s="869">
        <v>9076.0</v>
      </c>
      <c r="B72" s="870" t="s">
        <v>280</v>
      </c>
      <c r="C72" s="870" t="s">
        <v>233</v>
      </c>
      <c r="D72" s="870" t="s">
        <v>114</v>
      </c>
      <c r="E72" s="871">
        <v>2024.0</v>
      </c>
      <c r="F72" s="871" t="s">
        <v>196</v>
      </c>
      <c r="G72" s="867" t="s">
        <v>13</v>
      </c>
      <c r="H72" s="868"/>
    </row>
    <row r="73">
      <c r="A73" s="869">
        <v>9180.0</v>
      </c>
      <c r="B73" s="870" t="s">
        <v>281</v>
      </c>
      <c r="C73" s="870" t="s">
        <v>242</v>
      </c>
      <c r="D73" s="870" t="s">
        <v>257</v>
      </c>
      <c r="E73" s="871">
        <v>2025.0</v>
      </c>
      <c r="F73" s="871" t="s">
        <v>201</v>
      </c>
      <c r="G73" s="867" t="s">
        <v>13</v>
      </c>
      <c r="H73" s="868"/>
    </row>
    <row r="74">
      <c r="A74" s="869">
        <v>9209.0</v>
      </c>
      <c r="B74" s="870" t="s">
        <v>282</v>
      </c>
      <c r="C74" s="870" t="s">
        <v>242</v>
      </c>
      <c r="D74" s="870" t="s">
        <v>114</v>
      </c>
      <c r="E74" s="871">
        <v>2024.0</v>
      </c>
      <c r="F74" s="871" t="s">
        <v>193</v>
      </c>
      <c r="G74" s="867" t="s">
        <v>13</v>
      </c>
      <c r="H74" s="868"/>
    </row>
    <row r="75">
      <c r="A75" s="869">
        <v>9263.0</v>
      </c>
      <c r="B75" s="870" t="s">
        <v>283</v>
      </c>
      <c r="C75" s="870" t="s">
        <v>233</v>
      </c>
      <c r="D75" s="870" t="s">
        <v>195</v>
      </c>
      <c r="E75" s="871">
        <v>2024.0</v>
      </c>
      <c r="F75" s="871" t="s">
        <v>196</v>
      </c>
      <c r="G75" s="867" t="s">
        <v>13</v>
      </c>
      <c r="H75" s="868"/>
    </row>
    <row r="76">
      <c r="A76" s="869">
        <v>9336.0</v>
      </c>
      <c r="B76" s="870" t="s">
        <v>284</v>
      </c>
      <c r="C76" s="870" t="s">
        <v>235</v>
      </c>
      <c r="D76" s="870" t="s">
        <v>216</v>
      </c>
      <c r="E76" s="871">
        <v>2024.0</v>
      </c>
      <c r="F76" s="871" t="s">
        <v>201</v>
      </c>
      <c r="G76" s="867" t="s">
        <v>13</v>
      </c>
      <c r="H76" s="868"/>
    </row>
    <row r="77">
      <c r="A77" s="869">
        <v>9417.0</v>
      </c>
      <c r="B77" s="870" t="s">
        <v>285</v>
      </c>
      <c r="C77" s="870" t="s">
        <v>237</v>
      </c>
      <c r="D77" s="870" t="s">
        <v>195</v>
      </c>
      <c r="E77" s="871">
        <v>2024.0</v>
      </c>
      <c r="F77" s="871" t="s">
        <v>198</v>
      </c>
      <c r="G77" s="867" t="s">
        <v>13</v>
      </c>
      <c r="H77" s="868"/>
    </row>
    <row r="78">
      <c r="A78" s="869">
        <v>9465.0</v>
      </c>
      <c r="B78" s="870" t="s">
        <v>286</v>
      </c>
      <c r="C78" s="870" t="s">
        <v>287</v>
      </c>
      <c r="D78" s="870" t="s">
        <v>114</v>
      </c>
      <c r="E78" s="871">
        <v>2024.0</v>
      </c>
      <c r="F78" s="871" t="s">
        <v>196</v>
      </c>
      <c r="G78" s="867" t="s">
        <v>13</v>
      </c>
      <c r="H78" s="868"/>
    </row>
    <row r="79">
      <c r="A79" s="869">
        <v>9493.0</v>
      </c>
      <c r="B79" s="870" t="s">
        <v>288</v>
      </c>
      <c r="C79" s="870" t="s">
        <v>235</v>
      </c>
      <c r="D79" s="870" t="s">
        <v>195</v>
      </c>
      <c r="E79" s="871">
        <v>2024.0</v>
      </c>
      <c r="F79" s="871" t="s">
        <v>198</v>
      </c>
      <c r="G79" s="867" t="s">
        <v>13</v>
      </c>
      <c r="H79" s="868"/>
    </row>
    <row r="80">
      <c r="A80" s="869">
        <v>9618.0</v>
      </c>
      <c r="B80" s="870" t="s">
        <v>289</v>
      </c>
      <c r="C80" s="870" t="s">
        <v>233</v>
      </c>
      <c r="D80" s="870" t="s">
        <v>114</v>
      </c>
      <c r="E80" s="871">
        <v>2024.0</v>
      </c>
      <c r="F80" s="871" t="s">
        <v>193</v>
      </c>
      <c r="G80" s="867" t="s">
        <v>13</v>
      </c>
      <c r="H80" s="868"/>
    </row>
    <row r="81">
      <c r="A81" s="869">
        <v>9974.0</v>
      </c>
      <c r="B81" s="870" t="s">
        <v>290</v>
      </c>
      <c r="C81" s="870" t="s">
        <v>237</v>
      </c>
      <c r="D81" s="870" t="s">
        <v>257</v>
      </c>
      <c r="E81" s="871">
        <v>2024.0</v>
      </c>
      <c r="F81" s="871" t="s">
        <v>201</v>
      </c>
      <c r="G81" s="867" t="s">
        <v>13</v>
      </c>
      <c r="H81" s="868"/>
    </row>
    <row r="82">
      <c r="A82" s="869">
        <v>9975.0</v>
      </c>
      <c r="B82" s="870" t="s">
        <v>291</v>
      </c>
      <c r="C82" s="870" t="s">
        <v>233</v>
      </c>
      <c r="D82" s="870" t="s">
        <v>195</v>
      </c>
      <c r="E82" s="871">
        <v>2025.0</v>
      </c>
      <c r="F82" s="871" t="s">
        <v>201</v>
      </c>
      <c r="G82" s="867" t="s">
        <v>13</v>
      </c>
      <c r="H82" s="868"/>
    </row>
    <row r="83">
      <c r="A83" s="869">
        <v>10089.0</v>
      </c>
      <c r="B83" s="870" t="s">
        <v>292</v>
      </c>
      <c r="C83" s="870" t="s">
        <v>235</v>
      </c>
      <c r="D83" s="870" t="s">
        <v>195</v>
      </c>
      <c r="E83" s="871">
        <v>2024.0</v>
      </c>
      <c r="F83" s="871" t="s">
        <v>198</v>
      </c>
      <c r="G83" s="867" t="s">
        <v>13</v>
      </c>
      <c r="H83" s="868"/>
    </row>
    <row r="84">
      <c r="A84" s="869">
        <v>10110.0</v>
      </c>
      <c r="B84" s="870" t="s">
        <v>293</v>
      </c>
      <c r="C84" s="870" t="s">
        <v>242</v>
      </c>
      <c r="D84" s="870" t="s">
        <v>221</v>
      </c>
      <c r="E84" s="871">
        <v>2024.0</v>
      </c>
      <c r="F84" s="871" t="s">
        <v>198</v>
      </c>
      <c r="G84" s="867" t="s">
        <v>13</v>
      </c>
      <c r="H84" s="868"/>
    </row>
    <row r="85">
      <c r="A85" s="869">
        <v>10127.0</v>
      </c>
      <c r="B85" s="870" t="s">
        <v>294</v>
      </c>
      <c r="C85" s="870" t="s">
        <v>233</v>
      </c>
      <c r="D85" s="870" t="s">
        <v>192</v>
      </c>
      <c r="E85" s="871">
        <v>2025.0</v>
      </c>
      <c r="F85" s="871" t="s">
        <v>198</v>
      </c>
      <c r="G85" s="867" t="s">
        <v>13</v>
      </c>
      <c r="H85" s="868"/>
    </row>
    <row r="86">
      <c r="A86" s="869">
        <v>10137.0</v>
      </c>
      <c r="B86" s="870" t="s">
        <v>295</v>
      </c>
      <c r="C86" s="870" t="s">
        <v>240</v>
      </c>
      <c r="D86" s="870" t="s">
        <v>221</v>
      </c>
      <c r="E86" s="871">
        <v>2024.0</v>
      </c>
      <c r="F86" s="871" t="s">
        <v>198</v>
      </c>
      <c r="G86" s="867" t="s">
        <v>13</v>
      </c>
      <c r="H86" s="868"/>
    </row>
    <row r="87">
      <c r="A87" s="869">
        <v>10138.0</v>
      </c>
      <c r="B87" s="870" t="s">
        <v>296</v>
      </c>
      <c r="C87" s="870" t="s">
        <v>240</v>
      </c>
      <c r="D87" s="870" t="s">
        <v>221</v>
      </c>
      <c r="E87" s="871">
        <v>2024.0</v>
      </c>
      <c r="F87" s="871" t="s">
        <v>198</v>
      </c>
      <c r="G87" s="867" t="s">
        <v>13</v>
      </c>
      <c r="H87" s="868"/>
    </row>
    <row r="88">
      <c r="A88" s="869">
        <v>10167.0</v>
      </c>
      <c r="B88" s="870" t="s">
        <v>297</v>
      </c>
      <c r="C88" s="870" t="s">
        <v>235</v>
      </c>
      <c r="D88" s="870" t="s">
        <v>216</v>
      </c>
      <c r="E88" s="871">
        <v>2024.0</v>
      </c>
      <c r="F88" s="871" t="s">
        <v>255</v>
      </c>
      <c r="G88" s="867" t="s">
        <v>13</v>
      </c>
      <c r="H88" s="868"/>
    </row>
    <row r="89">
      <c r="A89" s="869">
        <v>10168.0</v>
      </c>
      <c r="B89" s="870" t="s">
        <v>298</v>
      </c>
      <c r="C89" s="870" t="s">
        <v>235</v>
      </c>
      <c r="D89" s="870" t="s">
        <v>249</v>
      </c>
      <c r="E89" s="871">
        <v>2024.0</v>
      </c>
      <c r="F89" s="871" t="s">
        <v>255</v>
      </c>
      <c r="G89" s="867" t="s">
        <v>13</v>
      </c>
      <c r="H89" s="868"/>
    </row>
    <row r="90">
      <c r="A90" s="869">
        <v>10169.0</v>
      </c>
      <c r="B90" s="870" t="s">
        <v>299</v>
      </c>
      <c r="C90" s="870" t="s">
        <v>235</v>
      </c>
      <c r="D90" s="870" t="s">
        <v>114</v>
      </c>
      <c r="E90" s="871">
        <v>2024.0</v>
      </c>
      <c r="F90" s="871" t="s">
        <v>201</v>
      </c>
      <c r="G90" s="867" t="s">
        <v>13</v>
      </c>
      <c r="H90" s="868"/>
    </row>
    <row r="91">
      <c r="A91" s="869">
        <v>10170.0</v>
      </c>
      <c r="B91" s="870" t="s">
        <v>300</v>
      </c>
      <c r="C91" s="870" t="s">
        <v>235</v>
      </c>
      <c r="D91" s="870" t="s">
        <v>114</v>
      </c>
      <c r="E91" s="871">
        <v>2024.0</v>
      </c>
      <c r="F91" s="871" t="s">
        <v>255</v>
      </c>
      <c r="G91" s="867" t="s">
        <v>13</v>
      </c>
      <c r="H91" s="868"/>
    </row>
    <row r="92">
      <c r="A92" s="869">
        <v>10174.0</v>
      </c>
      <c r="B92" s="870" t="s">
        <v>301</v>
      </c>
      <c r="C92" s="870" t="s">
        <v>242</v>
      </c>
      <c r="D92" s="870" t="s">
        <v>192</v>
      </c>
      <c r="E92" s="871">
        <v>2024.0</v>
      </c>
      <c r="F92" s="871" t="s">
        <v>201</v>
      </c>
      <c r="G92" s="867" t="s">
        <v>13</v>
      </c>
      <c r="H92" s="868"/>
    </row>
    <row r="93">
      <c r="A93" s="869">
        <v>10286.0</v>
      </c>
      <c r="B93" s="870" t="s">
        <v>302</v>
      </c>
      <c r="C93" s="870" t="s">
        <v>242</v>
      </c>
      <c r="D93" s="870" t="s">
        <v>249</v>
      </c>
      <c r="E93" s="871">
        <v>2024.0</v>
      </c>
      <c r="F93" s="871" t="s">
        <v>255</v>
      </c>
      <c r="G93" s="867" t="s">
        <v>13</v>
      </c>
      <c r="H93" s="868"/>
    </row>
    <row r="94">
      <c r="A94" s="869">
        <v>10291.0</v>
      </c>
      <c r="B94" s="870" t="s">
        <v>303</v>
      </c>
      <c r="C94" s="870" t="s">
        <v>242</v>
      </c>
      <c r="D94" s="870" t="s">
        <v>195</v>
      </c>
      <c r="E94" s="871">
        <v>2025.0</v>
      </c>
      <c r="F94" s="871" t="s">
        <v>201</v>
      </c>
      <c r="G94" s="867" t="s">
        <v>13</v>
      </c>
      <c r="H94" s="868"/>
    </row>
    <row r="95">
      <c r="A95" s="869">
        <v>10330.0</v>
      </c>
      <c r="B95" s="870" t="s">
        <v>304</v>
      </c>
      <c r="C95" s="870" t="s">
        <v>242</v>
      </c>
      <c r="D95" s="870" t="s">
        <v>221</v>
      </c>
      <c r="E95" s="871">
        <v>2025.0</v>
      </c>
      <c r="F95" s="871" t="s">
        <v>201</v>
      </c>
      <c r="G95" s="867" t="s">
        <v>13</v>
      </c>
      <c r="H95" s="868"/>
    </row>
    <row r="96">
      <c r="A96" s="869">
        <v>10375.0</v>
      </c>
      <c r="B96" s="870" t="s">
        <v>299</v>
      </c>
      <c r="C96" s="870" t="s">
        <v>235</v>
      </c>
      <c r="D96" s="870" t="s">
        <v>114</v>
      </c>
      <c r="E96" s="871">
        <v>2025.0</v>
      </c>
      <c r="F96" s="871" t="s">
        <v>201</v>
      </c>
      <c r="G96" s="867" t="s">
        <v>13</v>
      </c>
      <c r="H96" s="868"/>
    </row>
    <row r="97">
      <c r="A97" s="869">
        <v>10396.0</v>
      </c>
      <c r="B97" s="870" t="s">
        <v>305</v>
      </c>
      <c r="C97" s="870" t="s">
        <v>237</v>
      </c>
      <c r="D97" s="870" t="s">
        <v>195</v>
      </c>
      <c r="E97" s="871">
        <v>2025.0</v>
      </c>
      <c r="F97" s="871" t="s">
        <v>201</v>
      </c>
      <c r="G97" s="867" t="s">
        <v>13</v>
      </c>
      <c r="H97" s="868"/>
    </row>
    <row r="98">
      <c r="A98" s="869">
        <v>10410.0</v>
      </c>
      <c r="B98" s="870" t="s">
        <v>306</v>
      </c>
      <c r="C98" s="870" t="s">
        <v>242</v>
      </c>
      <c r="D98" s="870" t="s">
        <v>221</v>
      </c>
      <c r="E98" s="871">
        <v>2025.0</v>
      </c>
      <c r="F98" s="871" t="s">
        <v>201</v>
      </c>
      <c r="G98" s="867" t="s">
        <v>13</v>
      </c>
      <c r="H98" s="868"/>
    </row>
    <row r="99">
      <c r="A99" s="869">
        <v>10365.0</v>
      </c>
      <c r="B99" s="870" t="s">
        <v>307</v>
      </c>
      <c r="C99" s="870" t="s">
        <v>308</v>
      </c>
      <c r="D99" s="870" t="s">
        <v>114</v>
      </c>
      <c r="E99" s="871">
        <v>2025.0</v>
      </c>
      <c r="F99" s="871" t="s">
        <v>201</v>
      </c>
      <c r="G99" s="867" t="s">
        <v>309</v>
      </c>
      <c r="H99" s="868"/>
    </row>
    <row r="100">
      <c r="A100" s="869">
        <v>10388.0</v>
      </c>
      <c r="B100" s="870" t="s">
        <v>310</v>
      </c>
      <c r="C100" s="870" t="s">
        <v>308</v>
      </c>
      <c r="D100" s="870" t="s">
        <v>114</v>
      </c>
      <c r="E100" s="871">
        <v>2025.0</v>
      </c>
      <c r="F100" s="871" t="s">
        <v>201</v>
      </c>
      <c r="G100" s="867" t="s">
        <v>309</v>
      </c>
      <c r="H100" s="868"/>
    </row>
    <row r="101">
      <c r="A101" s="869">
        <v>10393.0</v>
      </c>
      <c r="B101" s="870" t="s">
        <v>311</v>
      </c>
      <c r="C101" s="870" t="s">
        <v>308</v>
      </c>
      <c r="D101" s="870" t="s">
        <v>114</v>
      </c>
      <c r="E101" s="871">
        <v>2025.0</v>
      </c>
      <c r="F101" s="871" t="s">
        <v>201</v>
      </c>
      <c r="G101" s="867" t="s">
        <v>309</v>
      </c>
      <c r="H101" s="868"/>
    </row>
    <row r="102">
      <c r="A102" s="869">
        <v>1612.0</v>
      </c>
      <c r="B102" s="870" t="s">
        <v>312</v>
      </c>
      <c r="C102" s="870" t="s">
        <v>308</v>
      </c>
      <c r="D102" s="870" t="s">
        <v>192</v>
      </c>
      <c r="E102" s="871">
        <v>2025.0</v>
      </c>
      <c r="F102" s="871" t="s">
        <v>198</v>
      </c>
      <c r="G102" s="867" t="s">
        <v>5</v>
      </c>
      <c r="H102" s="868"/>
    </row>
    <row r="103">
      <c r="A103" s="869">
        <v>1907.0</v>
      </c>
      <c r="B103" s="870" t="s">
        <v>313</v>
      </c>
      <c r="C103" s="870" t="s">
        <v>314</v>
      </c>
      <c r="D103" s="870" t="s">
        <v>195</v>
      </c>
      <c r="E103" s="871">
        <v>2025.0</v>
      </c>
      <c r="F103" s="871" t="s">
        <v>196</v>
      </c>
      <c r="G103" s="867" t="s">
        <v>5</v>
      </c>
      <c r="H103" s="868"/>
    </row>
    <row r="104">
      <c r="A104" s="869">
        <v>1970.0</v>
      </c>
      <c r="B104" s="870" t="s">
        <v>315</v>
      </c>
      <c r="C104" s="870" t="s">
        <v>316</v>
      </c>
      <c r="D104" s="870" t="s">
        <v>195</v>
      </c>
      <c r="E104" s="871">
        <v>2024.0</v>
      </c>
      <c r="F104" s="871" t="s">
        <v>211</v>
      </c>
      <c r="G104" s="867" t="s">
        <v>5</v>
      </c>
      <c r="H104" s="868"/>
    </row>
    <row r="105">
      <c r="A105" s="869">
        <v>2228.0</v>
      </c>
      <c r="B105" s="870" t="s">
        <v>317</v>
      </c>
      <c r="C105" s="870" t="s">
        <v>316</v>
      </c>
      <c r="D105" s="870" t="s">
        <v>192</v>
      </c>
      <c r="E105" s="871">
        <v>2025.0</v>
      </c>
      <c r="F105" s="871" t="s">
        <v>198</v>
      </c>
      <c r="G105" s="867" t="s">
        <v>5</v>
      </c>
      <c r="H105" s="868"/>
    </row>
    <row r="106">
      <c r="A106" s="869">
        <v>2295.0</v>
      </c>
      <c r="B106" s="870" t="s">
        <v>318</v>
      </c>
      <c r="C106" s="870" t="s">
        <v>308</v>
      </c>
      <c r="D106" s="870" t="s">
        <v>192</v>
      </c>
      <c r="E106" s="871">
        <v>2024.0</v>
      </c>
      <c r="F106" s="871" t="s">
        <v>198</v>
      </c>
      <c r="G106" s="867" t="s">
        <v>5</v>
      </c>
      <c r="H106" s="868"/>
    </row>
    <row r="107">
      <c r="A107" s="869">
        <v>2302.0</v>
      </c>
      <c r="B107" s="870" t="s">
        <v>319</v>
      </c>
      <c r="C107" s="870" t="s">
        <v>308</v>
      </c>
      <c r="D107" s="870" t="s">
        <v>195</v>
      </c>
      <c r="E107" s="871">
        <v>2025.0</v>
      </c>
      <c r="F107" s="871" t="s">
        <v>196</v>
      </c>
      <c r="G107" s="867" t="s">
        <v>5</v>
      </c>
      <c r="H107" s="868"/>
    </row>
    <row r="108">
      <c r="A108" s="869">
        <v>2344.0</v>
      </c>
      <c r="B108" s="870" t="s">
        <v>320</v>
      </c>
      <c r="C108" s="870" t="s">
        <v>321</v>
      </c>
      <c r="D108" s="870" t="s">
        <v>192</v>
      </c>
      <c r="E108" s="871">
        <v>2024.0</v>
      </c>
      <c r="F108" s="871" t="s">
        <v>198</v>
      </c>
      <c r="G108" s="867" t="s">
        <v>5</v>
      </c>
      <c r="H108" s="868"/>
    </row>
    <row r="109">
      <c r="A109" s="869">
        <v>2426.0</v>
      </c>
      <c r="B109" s="870" t="s">
        <v>322</v>
      </c>
      <c r="C109" s="870" t="s">
        <v>316</v>
      </c>
      <c r="D109" s="870" t="s">
        <v>195</v>
      </c>
      <c r="E109" s="871">
        <v>2025.0</v>
      </c>
      <c r="F109" s="871" t="s">
        <v>255</v>
      </c>
      <c r="G109" s="867" t="s">
        <v>5</v>
      </c>
      <c r="H109" s="868"/>
    </row>
    <row r="110">
      <c r="A110" s="869">
        <v>2806.0</v>
      </c>
      <c r="B110" s="870" t="s">
        <v>323</v>
      </c>
      <c r="C110" s="870" t="s">
        <v>314</v>
      </c>
      <c r="D110" s="870" t="s">
        <v>195</v>
      </c>
      <c r="E110" s="871">
        <v>2024.0</v>
      </c>
      <c r="F110" s="871" t="s">
        <v>196</v>
      </c>
      <c r="G110" s="867" t="s">
        <v>5</v>
      </c>
      <c r="H110" s="868"/>
    </row>
    <row r="111">
      <c r="A111" s="869">
        <v>2814.0</v>
      </c>
      <c r="B111" s="870" t="s">
        <v>324</v>
      </c>
      <c r="C111" s="870" t="s">
        <v>314</v>
      </c>
      <c r="D111" s="870" t="s">
        <v>192</v>
      </c>
      <c r="E111" s="871">
        <v>2025.0</v>
      </c>
      <c r="F111" s="871" t="s">
        <v>196</v>
      </c>
      <c r="G111" s="867" t="s">
        <v>5</v>
      </c>
      <c r="H111" s="868"/>
    </row>
    <row r="112">
      <c r="A112" s="869">
        <v>2926.0</v>
      </c>
      <c r="B112" s="870" t="s">
        <v>325</v>
      </c>
      <c r="C112" s="870" t="s">
        <v>326</v>
      </c>
      <c r="D112" s="870" t="s">
        <v>249</v>
      </c>
      <c r="E112" s="871">
        <v>2025.0</v>
      </c>
      <c r="F112" s="871" t="s">
        <v>198</v>
      </c>
      <c r="G112" s="867" t="s">
        <v>5</v>
      </c>
      <c r="H112" s="868"/>
    </row>
    <row r="113">
      <c r="A113" s="869">
        <v>3016.0</v>
      </c>
      <c r="B113" s="870" t="s">
        <v>327</v>
      </c>
      <c r="C113" s="870" t="s">
        <v>314</v>
      </c>
      <c r="D113" s="870" t="s">
        <v>192</v>
      </c>
      <c r="E113" s="871">
        <v>2024.0</v>
      </c>
      <c r="F113" s="871" t="s">
        <v>211</v>
      </c>
      <c r="G113" s="867" t="s">
        <v>5</v>
      </c>
      <c r="H113" s="868"/>
    </row>
    <row r="114">
      <c r="A114" s="869">
        <v>3244.0</v>
      </c>
      <c r="B114" s="870" t="s">
        <v>328</v>
      </c>
      <c r="C114" s="870" t="s">
        <v>308</v>
      </c>
      <c r="D114" s="870" t="s">
        <v>257</v>
      </c>
      <c r="E114" s="871">
        <v>2025.0</v>
      </c>
      <c r="F114" s="871" t="s">
        <v>211</v>
      </c>
      <c r="G114" s="867" t="s">
        <v>5</v>
      </c>
      <c r="H114" s="868"/>
    </row>
    <row r="115">
      <c r="A115" s="869">
        <v>3306.0</v>
      </c>
      <c r="B115" s="870" t="s">
        <v>329</v>
      </c>
      <c r="C115" s="870" t="s">
        <v>330</v>
      </c>
      <c r="D115" s="870" t="s">
        <v>192</v>
      </c>
      <c r="E115" s="871">
        <v>2024.0</v>
      </c>
      <c r="F115" s="871" t="s">
        <v>198</v>
      </c>
      <c r="G115" s="867" t="s">
        <v>5</v>
      </c>
      <c r="H115" s="868"/>
    </row>
    <row r="116">
      <c r="A116" s="869">
        <v>3315.0</v>
      </c>
      <c r="B116" s="870" t="s">
        <v>331</v>
      </c>
      <c r="C116" s="870" t="s">
        <v>316</v>
      </c>
      <c r="D116" s="870" t="s">
        <v>192</v>
      </c>
      <c r="E116" s="871">
        <v>2025.0</v>
      </c>
      <c r="F116" s="871" t="s">
        <v>211</v>
      </c>
      <c r="G116" s="867" t="s">
        <v>5</v>
      </c>
      <c r="H116" s="868"/>
    </row>
    <row r="117">
      <c r="A117" s="869">
        <v>3369.0</v>
      </c>
      <c r="B117" s="870" t="s">
        <v>332</v>
      </c>
      <c r="C117" s="870" t="s">
        <v>314</v>
      </c>
      <c r="D117" s="870" t="s">
        <v>195</v>
      </c>
      <c r="E117" s="871">
        <v>2025.0</v>
      </c>
      <c r="F117" s="871" t="s">
        <v>196</v>
      </c>
      <c r="G117" s="867" t="s">
        <v>5</v>
      </c>
      <c r="H117" s="868"/>
    </row>
    <row r="118">
      <c r="A118" s="869">
        <v>3465.0</v>
      </c>
      <c r="B118" s="870" t="s">
        <v>333</v>
      </c>
      <c r="C118" s="870" t="s">
        <v>321</v>
      </c>
      <c r="D118" s="870" t="s">
        <v>195</v>
      </c>
      <c r="E118" s="871">
        <v>2024.0</v>
      </c>
      <c r="F118" s="871" t="s">
        <v>193</v>
      </c>
      <c r="G118" s="867" t="s">
        <v>5</v>
      </c>
      <c r="H118" s="868"/>
    </row>
    <row r="119">
      <c r="A119" s="869">
        <v>3984.0</v>
      </c>
      <c r="B119" s="870" t="s">
        <v>334</v>
      </c>
      <c r="C119" s="870" t="s">
        <v>314</v>
      </c>
      <c r="D119" s="870" t="s">
        <v>195</v>
      </c>
      <c r="E119" s="871">
        <v>2024.0</v>
      </c>
      <c r="F119" s="871" t="s">
        <v>193</v>
      </c>
      <c r="G119" s="867" t="s">
        <v>5</v>
      </c>
      <c r="H119" s="868"/>
    </row>
    <row r="120">
      <c r="A120" s="869">
        <v>4878.0</v>
      </c>
      <c r="B120" s="870" t="s">
        <v>335</v>
      </c>
      <c r="C120" s="870" t="s">
        <v>330</v>
      </c>
      <c r="D120" s="870" t="s">
        <v>192</v>
      </c>
      <c r="E120" s="871">
        <v>2024.0</v>
      </c>
      <c r="F120" s="871" t="s">
        <v>201</v>
      </c>
      <c r="G120" s="867" t="s">
        <v>5</v>
      </c>
      <c r="H120" s="868"/>
    </row>
    <row r="121">
      <c r="A121" s="869">
        <v>5209.0</v>
      </c>
      <c r="B121" s="870" t="s">
        <v>336</v>
      </c>
      <c r="C121" s="870" t="s">
        <v>330</v>
      </c>
      <c r="D121" s="870" t="s">
        <v>195</v>
      </c>
      <c r="E121" s="871">
        <v>2024.0</v>
      </c>
      <c r="F121" s="871" t="s">
        <v>193</v>
      </c>
      <c r="G121" s="867" t="s">
        <v>5</v>
      </c>
      <c r="H121" s="868"/>
    </row>
    <row r="122">
      <c r="A122" s="869">
        <v>5368.0</v>
      </c>
      <c r="B122" s="870" t="s">
        <v>337</v>
      </c>
      <c r="C122" s="870" t="s">
        <v>316</v>
      </c>
      <c r="D122" s="870" t="s">
        <v>195</v>
      </c>
      <c r="E122" s="871">
        <v>2025.0</v>
      </c>
      <c r="F122" s="871" t="s">
        <v>211</v>
      </c>
      <c r="G122" s="867" t="s">
        <v>5</v>
      </c>
      <c r="H122" s="868"/>
    </row>
    <row r="123">
      <c r="A123" s="869">
        <v>5688.0</v>
      </c>
      <c r="B123" s="870" t="s">
        <v>338</v>
      </c>
      <c r="C123" s="870" t="s">
        <v>330</v>
      </c>
      <c r="D123" s="870" t="s">
        <v>195</v>
      </c>
      <c r="E123" s="871">
        <v>2024.0</v>
      </c>
      <c r="F123" s="871" t="s">
        <v>196</v>
      </c>
      <c r="G123" s="867" t="s">
        <v>5</v>
      </c>
      <c r="H123" s="868"/>
    </row>
    <row r="124">
      <c r="A124" s="869">
        <v>5984.0</v>
      </c>
      <c r="B124" s="870" t="s">
        <v>339</v>
      </c>
      <c r="C124" s="870" t="s">
        <v>321</v>
      </c>
      <c r="D124" s="870" t="s">
        <v>192</v>
      </c>
      <c r="E124" s="871">
        <v>2024.0</v>
      </c>
      <c r="F124" s="871" t="s">
        <v>193</v>
      </c>
      <c r="G124" s="867" t="s">
        <v>5</v>
      </c>
      <c r="H124" s="868"/>
    </row>
    <row r="125">
      <c r="A125" s="869">
        <v>6531.0</v>
      </c>
      <c r="B125" s="870" t="s">
        <v>340</v>
      </c>
      <c r="C125" s="870" t="s">
        <v>316</v>
      </c>
      <c r="D125" s="870" t="s">
        <v>195</v>
      </c>
      <c r="E125" s="871">
        <v>2024.0</v>
      </c>
      <c r="F125" s="871" t="s">
        <v>198</v>
      </c>
      <c r="G125" s="867" t="s">
        <v>5</v>
      </c>
      <c r="H125" s="868"/>
    </row>
    <row r="126">
      <c r="A126" s="869">
        <v>6553.0</v>
      </c>
      <c r="B126" s="870" t="s">
        <v>341</v>
      </c>
      <c r="C126" s="870" t="s">
        <v>308</v>
      </c>
      <c r="D126" s="870" t="s">
        <v>195</v>
      </c>
      <c r="E126" s="871">
        <v>2024.0</v>
      </c>
      <c r="F126" s="871" t="s">
        <v>198</v>
      </c>
      <c r="G126" s="867" t="s">
        <v>5</v>
      </c>
      <c r="H126" s="868"/>
    </row>
    <row r="127">
      <c r="A127" s="869">
        <v>6908.0</v>
      </c>
      <c r="B127" s="870" t="s">
        <v>342</v>
      </c>
      <c r="C127" s="870" t="s">
        <v>321</v>
      </c>
      <c r="D127" s="870" t="s">
        <v>192</v>
      </c>
      <c r="E127" s="871">
        <v>2024.0</v>
      </c>
      <c r="F127" s="871" t="s">
        <v>193</v>
      </c>
      <c r="G127" s="867" t="s">
        <v>5</v>
      </c>
      <c r="H127" s="868"/>
    </row>
    <row r="128">
      <c r="A128" s="869">
        <v>7198.0</v>
      </c>
      <c r="B128" s="870" t="s">
        <v>343</v>
      </c>
      <c r="C128" s="870" t="s">
        <v>316</v>
      </c>
      <c r="D128" s="870" t="s">
        <v>195</v>
      </c>
      <c r="E128" s="871">
        <v>2024.0</v>
      </c>
      <c r="F128" s="871" t="s">
        <v>193</v>
      </c>
      <c r="G128" s="867" t="s">
        <v>5</v>
      </c>
      <c r="H128" s="868"/>
    </row>
    <row r="129">
      <c r="A129" s="869">
        <v>8874.0</v>
      </c>
      <c r="B129" s="870" t="s">
        <v>344</v>
      </c>
      <c r="C129" s="870" t="s">
        <v>308</v>
      </c>
      <c r="D129" s="870" t="s">
        <v>114</v>
      </c>
      <c r="E129" s="871">
        <v>2024.0</v>
      </c>
      <c r="F129" s="871" t="s">
        <v>198</v>
      </c>
      <c r="G129" s="867" t="s">
        <v>5</v>
      </c>
      <c r="H129" s="868"/>
    </row>
    <row r="130">
      <c r="A130" s="869">
        <v>9072.0</v>
      </c>
      <c r="B130" s="870" t="s">
        <v>345</v>
      </c>
      <c r="C130" s="870" t="s">
        <v>330</v>
      </c>
      <c r="D130" s="870" t="s">
        <v>195</v>
      </c>
      <c r="E130" s="871">
        <v>2025.0</v>
      </c>
      <c r="F130" s="871" t="s">
        <v>211</v>
      </c>
      <c r="G130" s="867" t="s">
        <v>5</v>
      </c>
      <c r="H130" s="868"/>
    </row>
    <row r="131">
      <c r="A131" s="869">
        <v>9257.0</v>
      </c>
      <c r="B131" s="870" t="s">
        <v>346</v>
      </c>
      <c r="C131" s="870" t="s">
        <v>308</v>
      </c>
      <c r="D131" s="870" t="s">
        <v>114</v>
      </c>
      <c r="E131" s="871">
        <v>2024.0</v>
      </c>
      <c r="F131" s="871" t="s">
        <v>198</v>
      </c>
      <c r="G131" s="867" t="s">
        <v>5</v>
      </c>
      <c r="H131" s="868"/>
    </row>
    <row r="132">
      <c r="A132" s="869">
        <v>9286.0</v>
      </c>
      <c r="B132" s="870" t="s">
        <v>347</v>
      </c>
      <c r="C132" s="870" t="s">
        <v>308</v>
      </c>
      <c r="D132" s="870" t="s">
        <v>114</v>
      </c>
      <c r="E132" s="871">
        <v>2025.0</v>
      </c>
      <c r="F132" s="871" t="s">
        <v>196</v>
      </c>
      <c r="G132" s="867" t="s">
        <v>5</v>
      </c>
      <c r="H132" s="868"/>
    </row>
    <row r="133">
      <c r="A133" s="869">
        <v>9364.0</v>
      </c>
      <c r="B133" s="870" t="s">
        <v>348</v>
      </c>
      <c r="C133" s="870" t="s">
        <v>330</v>
      </c>
      <c r="D133" s="870" t="s">
        <v>192</v>
      </c>
      <c r="E133" s="871">
        <v>2024.0</v>
      </c>
      <c r="F133" s="871" t="s">
        <v>201</v>
      </c>
      <c r="G133" s="867" t="s">
        <v>5</v>
      </c>
      <c r="H133" s="868"/>
    </row>
    <row r="134">
      <c r="A134" s="869">
        <v>9411.0</v>
      </c>
      <c r="B134" s="870" t="s">
        <v>349</v>
      </c>
      <c r="C134" s="870" t="s">
        <v>316</v>
      </c>
      <c r="D134" s="870" t="s">
        <v>257</v>
      </c>
      <c r="E134" s="871">
        <v>2024.0</v>
      </c>
      <c r="F134" s="871" t="s">
        <v>198</v>
      </c>
      <c r="G134" s="867" t="s">
        <v>5</v>
      </c>
      <c r="H134" s="868"/>
    </row>
    <row r="135">
      <c r="A135" s="869">
        <v>9434.0</v>
      </c>
      <c r="B135" s="870" t="s">
        <v>350</v>
      </c>
      <c r="C135" s="870" t="s">
        <v>326</v>
      </c>
      <c r="D135" s="870" t="s">
        <v>114</v>
      </c>
      <c r="E135" s="871">
        <v>2024.0</v>
      </c>
      <c r="F135" s="871" t="s">
        <v>193</v>
      </c>
      <c r="G135" s="867" t="s">
        <v>5</v>
      </c>
      <c r="H135" s="868"/>
    </row>
    <row r="136">
      <c r="A136" s="869">
        <v>9473.0</v>
      </c>
      <c r="B136" s="870" t="s">
        <v>351</v>
      </c>
      <c r="C136" s="870" t="s">
        <v>321</v>
      </c>
      <c r="D136" s="870" t="s">
        <v>192</v>
      </c>
      <c r="E136" s="871">
        <v>2024.0</v>
      </c>
      <c r="F136" s="871" t="s">
        <v>201</v>
      </c>
      <c r="G136" s="867" t="s">
        <v>5</v>
      </c>
      <c r="H136" s="868"/>
    </row>
    <row r="137">
      <c r="A137" s="869">
        <v>9524.0</v>
      </c>
      <c r="B137" s="870" t="s">
        <v>352</v>
      </c>
      <c r="C137" s="870" t="s">
        <v>314</v>
      </c>
      <c r="D137" s="870" t="s">
        <v>195</v>
      </c>
      <c r="E137" s="871">
        <v>2025.0</v>
      </c>
      <c r="F137" s="871" t="s">
        <v>193</v>
      </c>
      <c r="G137" s="867" t="s">
        <v>5</v>
      </c>
      <c r="H137" s="868"/>
    </row>
    <row r="138">
      <c r="A138" s="869">
        <v>9530.0</v>
      </c>
      <c r="B138" s="870" t="s">
        <v>353</v>
      </c>
      <c r="C138" s="870" t="s">
        <v>308</v>
      </c>
      <c r="D138" s="870" t="s">
        <v>114</v>
      </c>
      <c r="E138" s="871">
        <v>2025.0</v>
      </c>
      <c r="F138" s="871" t="s">
        <v>196</v>
      </c>
      <c r="G138" s="867" t="s">
        <v>5</v>
      </c>
      <c r="H138" s="868"/>
    </row>
    <row r="139">
      <c r="A139" s="869">
        <v>9917.0</v>
      </c>
      <c r="B139" s="870" t="s">
        <v>354</v>
      </c>
      <c r="C139" s="870" t="s">
        <v>330</v>
      </c>
      <c r="D139" s="870" t="s">
        <v>114</v>
      </c>
      <c r="E139" s="871">
        <v>2024.0</v>
      </c>
      <c r="F139" s="871" t="s">
        <v>196</v>
      </c>
      <c r="G139" s="867" t="s">
        <v>5</v>
      </c>
      <c r="H139" s="868"/>
    </row>
    <row r="140">
      <c r="A140" s="869">
        <v>9945.0</v>
      </c>
      <c r="B140" s="870" t="s">
        <v>355</v>
      </c>
      <c r="C140" s="870" t="s">
        <v>314</v>
      </c>
      <c r="D140" s="870" t="s">
        <v>195</v>
      </c>
      <c r="E140" s="871">
        <v>2024.0</v>
      </c>
      <c r="F140" s="871" t="s">
        <v>201</v>
      </c>
      <c r="G140" s="867" t="s">
        <v>5</v>
      </c>
      <c r="H140" s="868"/>
    </row>
    <row r="141">
      <c r="A141" s="869">
        <v>10061.0</v>
      </c>
      <c r="B141" s="870" t="s">
        <v>356</v>
      </c>
      <c r="C141" s="870" t="s">
        <v>308</v>
      </c>
      <c r="D141" s="870" t="s">
        <v>114</v>
      </c>
      <c r="E141" s="871">
        <v>2024.0</v>
      </c>
      <c r="F141" s="871" t="s">
        <v>201</v>
      </c>
      <c r="G141" s="867" t="s">
        <v>5</v>
      </c>
      <c r="H141" s="868"/>
    </row>
    <row r="142">
      <c r="A142" s="869">
        <v>10062.0</v>
      </c>
      <c r="B142" s="870" t="s">
        <v>357</v>
      </c>
      <c r="C142" s="870" t="s">
        <v>308</v>
      </c>
      <c r="D142" s="870" t="s">
        <v>114</v>
      </c>
      <c r="E142" s="871">
        <v>2024.0</v>
      </c>
      <c r="F142" s="871" t="s">
        <v>201</v>
      </c>
      <c r="G142" s="867" t="s">
        <v>5</v>
      </c>
      <c r="H142" s="868"/>
    </row>
    <row r="143">
      <c r="A143" s="869">
        <v>10065.0</v>
      </c>
      <c r="B143" s="870" t="s">
        <v>358</v>
      </c>
      <c r="C143" s="870" t="s">
        <v>308</v>
      </c>
      <c r="D143" s="870" t="s">
        <v>114</v>
      </c>
      <c r="E143" s="871">
        <v>2024.0</v>
      </c>
      <c r="F143" s="871" t="s">
        <v>201</v>
      </c>
      <c r="G143" s="867" t="s">
        <v>5</v>
      </c>
      <c r="H143" s="868"/>
    </row>
    <row r="144">
      <c r="A144" s="869">
        <v>10073.0</v>
      </c>
      <c r="B144" s="870" t="s">
        <v>359</v>
      </c>
      <c r="C144" s="870" t="s">
        <v>326</v>
      </c>
      <c r="D144" s="870" t="s">
        <v>114</v>
      </c>
      <c r="E144" s="871">
        <v>2024.0</v>
      </c>
      <c r="F144" s="871" t="s">
        <v>193</v>
      </c>
      <c r="G144" s="867" t="s">
        <v>5</v>
      </c>
      <c r="H144" s="868"/>
    </row>
    <row r="145">
      <c r="A145" s="869">
        <v>10093.0</v>
      </c>
      <c r="B145" s="870" t="s">
        <v>360</v>
      </c>
      <c r="C145" s="870" t="s">
        <v>330</v>
      </c>
      <c r="D145" s="870" t="s">
        <v>114</v>
      </c>
      <c r="E145" s="871">
        <v>2024.0</v>
      </c>
      <c r="F145" s="871" t="s">
        <v>193</v>
      </c>
      <c r="G145" s="867" t="s">
        <v>5</v>
      </c>
      <c r="H145" s="868"/>
    </row>
    <row r="146">
      <c r="A146" s="869">
        <v>10101.0</v>
      </c>
      <c r="B146" s="870" t="s">
        <v>361</v>
      </c>
      <c r="C146" s="870" t="s">
        <v>330</v>
      </c>
      <c r="D146" s="870" t="s">
        <v>221</v>
      </c>
      <c r="E146" s="871">
        <v>2024.0</v>
      </c>
      <c r="F146" s="871" t="s">
        <v>201</v>
      </c>
      <c r="G146" s="867" t="s">
        <v>5</v>
      </c>
      <c r="H146" s="868"/>
    </row>
    <row r="147">
      <c r="A147" s="869">
        <v>10114.0</v>
      </c>
      <c r="B147" s="870" t="s">
        <v>362</v>
      </c>
      <c r="C147" s="870" t="s">
        <v>326</v>
      </c>
      <c r="D147" s="870" t="s">
        <v>221</v>
      </c>
      <c r="E147" s="871">
        <v>2024.0</v>
      </c>
      <c r="F147" s="871" t="s">
        <v>193</v>
      </c>
      <c r="G147" s="867" t="s">
        <v>5</v>
      </c>
      <c r="H147" s="868"/>
    </row>
    <row r="148">
      <c r="A148" s="869">
        <v>10141.0</v>
      </c>
      <c r="B148" s="870" t="s">
        <v>363</v>
      </c>
      <c r="C148" s="870" t="s">
        <v>308</v>
      </c>
      <c r="D148" s="870" t="s">
        <v>114</v>
      </c>
      <c r="E148" s="871">
        <v>2024.0</v>
      </c>
      <c r="F148" s="871" t="s">
        <v>201</v>
      </c>
      <c r="G148" s="867" t="s">
        <v>5</v>
      </c>
      <c r="H148" s="868"/>
    </row>
    <row r="149">
      <c r="A149" s="869">
        <v>10142.0</v>
      </c>
      <c r="B149" s="870" t="s">
        <v>364</v>
      </c>
      <c r="C149" s="870" t="s">
        <v>308</v>
      </c>
      <c r="D149" s="870" t="s">
        <v>221</v>
      </c>
      <c r="E149" s="871">
        <v>2024.0</v>
      </c>
      <c r="F149" s="871" t="s">
        <v>201</v>
      </c>
      <c r="G149" s="867" t="s">
        <v>5</v>
      </c>
      <c r="H149" s="868"/>
    </row>
    <row r="150">
      <c r="A150" s="869">
        <v>10231.0</v>
      </c>
      <c r="B150" s="870" t="s">
        <v>365</v>
      </c>
      <c r="C150" s="870" t="s">
        <v>308</v>
      </c>
      <c r="D150" s="870" t="s">
        <v>114</v>
      </c>
      <c r="E150" s="871">
        <v>2024.0</v>
      </c>
      <c r="F150" s="871" t="s">
        <v>255</v>
      </c>
      <c r="G150" s="867" t="s">
        <v>5</v>
      </c>
      <c r="H150" s="868"/>
    </row>
    <row r="151">
      <c r="A151" s="869">
        <v>10232.0</v>
      </c>
      <c r="B151" s="870" t="s">
        <v>366</v>
      </c>
      <c r="C151" s="870" t="s">
        <v>308</v>
      </c>
      <c r="D151" s="870" t="s">
        <v>114</v>
      </c>
      <c r="E151" s="871">
        <v>2025.0</v>
      </c>
      <c r="F151" s="871" t="s">
        <v>201</v>
      </c>
      <c r="G151" s="867" t="s">
        <v>5</v>
      </c>
      <c r="H151" s="868"/>
    </row>
    <row r="152">
      <c r="A152" s="869">
        <v>10233.0</v>
      </c>
      <c r="B152" s="870" t="s">
        <v>367</v>
      </c>
      <c r="C152" s="870" t="s">
        <v>308</v>
      </c>
      <c r="D152" s="870" t="s">
        <v>114</v>
      </c>
      <c r="E152" s="871">
        <v>2024.0</v>
      </c>
      <c r="F152" s="871" t="s">
        <v>255</v>
      </c>
      <c r="G152" s="867" t="s">
        <v>5</v>
      </c>
      <c r="H152" s="868"/>
    </row>
    <row r="153">
      <c r="A153" s="869">
        <v>10234.0</v>
      </c>
      <c r="B153" s="870" t="s">
        <v>368</v>
      </c>
      <c r="C153" s="870" t="s">
        <v>308</v>
      </c>
      <c r="D153" s="870" t="s">
        <v>114</v>
      </c>
      <c r="E153" s="871">
        <v>2024.0</v>
      </c>
      <c r="F153" s="871" t="s">
        <v>255</v>
      </c>
      <c r="G153" s="867" t="s">
        <v>5</v>
      </c>
      <c r="H153" s="868"/>
    </row>
    <row r="154">
      <c r="A154" s="869">
        <v>10235.0</v>
      </c>
      <c r="B154" s="870" t="s">
        <v>369</v>
      </c>
      <c r="C154" s="870" t="s">
        <v>308</v>
      </c>
      <c r="D154" s="870" t="s">
        <v>114</v>
      </c>
      <c r="E154" s="871">
        <v>2024.0</v>
      </c>
      <c r="F154" s="871" t="s">
        <v>255</v>
      </c>
      <c r="G154" s="867" t="s">
        <v>5</v>
      </c>
      <c r="H154" s="868"/>
    </row>
    <row r="155">
      <c r="A155" s="869">
        <v>10237.0</v>
      </c>
      <c r="B155" s="870" t="s">
        <v>370</v>
      </c>
      <c r="C155" s="870" t="s">
        <v>308</v>
      </c>
      <c r="D155" s="870" t="s">
        <v>114</v>
      </c>
      <c r="E155" s="871">
        <v>2024.0</v>
      </c>
      <c r="F155" s="871" t="s">
        <v>255</v>
      </c>
      <c r="G155" s="867" t="s">
        <v>5</v>
      </c>
      <c r="H155" s="868"/>
    </row>
    <row r="156">
      <c r="A156" s="869">
        <v>10284.0</v>
      </c>
      <c r="B156" s="870" t="s">
        <v>371</v>
      </c>
      <c r="C156" s="870" t="s">
        <v>308</v>
      </c>
      <c r="D156" s="870" t="s">
        <v>114</v>
      </c>
      <c r="E156" s="871">
        <v>2024.0</v>
      </c>
      <c r="F156" s="871" t="s">
        <v>255</v>
      </c>
      <c r="G156" s="867" t="s">
        <v>5</v>
      </c>
      <c r="H156" s="868"/>
    </row>
    <row r="157">
      <c r="A157" s="869">
        <v>10305.0</v>
      </c>
      <c r="B157" s="870" t="s">
        <v>372</v>
      </c>
      <c r="C157" s="870" t="s">
        <v>308</v>
      </c>
      <c r="D157" s="870" t="s">
        <v>114</v>
      </c>
      <c r="E157" s="871">
        <v>2025.0</v>
      </c>
      <c r="F157" s="871" t="s">
        <v>255</v>
      </c>
      <c r="G157" s="867" t="s">
        <v>5</v>
      </c>
      <c r="H157" s="868"/>
    </row>
    <row r="158">
      <c r="A158" s="869">
        <v>10306.0</v>
      </c>
      <c r="B158" s="870" t="s">
        <v>373</v>
      </c>
      <c r="C158" s="870" t="s">
        <v>308</v>
      </c>
      <c r="D158" s="870" t="s">
        <v>221</v>
      </c>
      <c r="E158" s="871">
        <v>2025.0</v>
      </c>
      <c r="F158" s="871" t="s">
        <v>201</v>
      </c>
      <c r="G158" s="867" t="s">
        <v>5</v>
      </c>
      <c r="H158" s="868"/>
    </row>
    <row r="159">
      <c r="A159" s="869">
        <v>10307.0</v>
      </c>
      <c r="B159" s="870" t="s">
        <v>374</v>
      </c>
      <c r="C159" s="870" t="s">
        <v>308</v>
      </c>
      <c r="D159" s="870" t="s">
        <v>114</v>
      </c>
      <c r="E159" s="871">
        <v>2025.0</v>
      </c>
      <c r="F159" s="871" t="s">
        <v>255</v>
      </c>
      <c r="G159" s="867" t="s">
        <v>5</v>
      </c>
      <c r="H159" s="868"/>
    </row>
    <row r="160">
      <c r="A160" s="869">
        <v>10308.0</v>
      </c>
      <c r="B160" s="870" t="s">
        <v>375</v>
      </c>
      <c r="C160" s="870" t="s">
        <v>308</v>
      </c>
      <c r="D160" s="870" t="s">
        <v>114</v>
      </c>
      <c r="E160" s="871">
        <v>2025.0</v>
      </c>
      <c r="F160" s="871" t="s">
        <v>201</v>
      </c>
      <c r="G160" s="867" t="s">
        <v>5</v>
      </c>
      <c r="H160" s="868"/>
    </row>
    <row r="161">
      <c r="A161" s="869">
        <v>10311.0</v>
      </c>
      <c r="B161" s="870" t="s">
        <v>376</v>
      </c>
      <c r="C161" s="870" t="s">
        <v>316</v>
      </c>
      <c r="D161" s="870" t="s">
        <v>114</v>
      </c>
      <c r="E161" s="871">
        <v>2025.0</v>
      </c>
      <c r="F161" s="871" t="s">
        <v>201</v>
      </c>
      <c r="G161" s="867" t="s">
        <v>5</v>
      </c>
      <c r="H161" s="868"/>
    </row>
    <row r="162">
      <c r="A162" s="869">
        <v>10314.0</v>
      </c>
      <c r="B162" s="870" t="s">
        <v>377</v>
      </c>
      <c r="C162" s="870" t="s">
        <v>308</v>
      </c>
      <c r="D162" s="870" t="s">
        <v>114</v>
      </c>
      <c r="E162" s="871">
        <v>2025.0</v>
      </c>
      <c r="F162" s="871" t="s">
        <v>201</v>
      </c>
      <c r="G162" s="867" t="s">
        <v>5</v>
      </c>
      <c r="H162" s="868"/>
    </row>
    <row r="163">
      <c r="A163" s="869">
        <v>10315.0</v>
      </c>
      <c r="B163" s="870" t="s">
        <v>378</v>
      </c>
      <c r="C163" s="870" t="s">
        <v>308</v>
      </c>
      <c r="D163" s="870" t="s">
        <v>114</v>
      </c>
      <c r="E163" s="871">
        <v>2025.0</v>
      </c>
      <c r="F163" s="871" t="s">
        <v>201</v>
      </c>
      <c r="G163" s="867" t="s">
        <v>5</v>
      </c>
      <c r="H163" s="868"/>
    </row>
    <row r="164">
      <c r="A164" s="869">
        <v>10322.0</v>
      </c>
      <c r="B164" s="870" t="s">
        <v>379</v>
      </c>
      <c r="C164" s="870" t="s">
        <v>308</v>
      </c>
      <c r="D164" s="870" t="s">
        <v>221</v>
      </c>
      <c r="E164" s="871">
        <v>2025.0</v>
      </c>
      <c r="F164" s="871" t="s">
        <v>201</v>
      </c>
      <c r="G164" s="867" t="s">
        <v>5</v>
      </c>
      <c r="H164" s="868"/>
    </row>
    <row r="165">
      <c r="A165" s="869">
        <v>1585.0</v>
      </c>
      <c r="B165" s="870" t="s">
        <v>380</v>
      </c>
      <c r="C165" s="870" t="s">
        <v>308</v>
      </c>
      <c r="D165" s="870" t="s">
        <v>192</v>
      </c>
      <c r="E165" s="871">
        <v>2024.0</v>
      </c>
      <c r="F165" s="871" t="s">
        <v>193</v>
      </c>
      <c r="G165" s="867" t="s">
        <v>169</v>
      </c>
      <c r="H165" s="868"/>
    </row>
    <row r="166">
      <c r="A166" s="869">
        <v>2985.0</v>
      </c>
      <c r="B166" s="870" t="s">
        <v>381</v>
      </c>
      <c r="C166" s="870" t="s">
        <v>326</v>
      </c>
      <c r="D166" s="870" t="s">
        <v>195</v>
      </c>
      <c r="E166" s="871">
        <v>2024.0</v>
      </c>
      <c r="F166" s="871" t="s">
        <v>196</v>
      </c>
      <c r="G166" s="867" t="s">
        <v>169</v>
      </c>
      <c r="H166" s="868"/>
    </row>
    <row r="167">
      <c r="A167" s="869">
        <v>3176.0</v>
      </c>
      <c r="B167" s="870" t="s">
        <v>382</v>
      </c>
      <c r="C167" s="870" t="s">
        <v>383</v>
      </c>
      <c r="D167" s="870" t="s">
        <v>192</v>
      </c>
      <c r="E167" s="871">
        <v>2024.0</v>
      </c>
      <c r="F167" s="871" t="s">
        <v>198</v>
      </c>
      <c r="G167" s="867" t="s">
        <v>169</v>
      </c>
      <c r="H167" s="868"/>
    </row>
    <row r="168">
      <c r="A168" s="869">
        <v>3185.0</v>
      </c>
      <c r="B168" s="870" t="s">
        <v>384</v>
      </c>
      <c r="C168" s="870" t="s">
        <v>383</v>
      </c>
      <c r="D168" s="870" t="s">
        <v>192</v>
      </c>
      <c r="E168" s="871">
        <v>2024.0</v>
      </c>
      <c r="F168" s="871" t="s">
        <v>193</v>
      </c>
      <c r="G168" s="867" t="s">
        <v>169</v>
      </c>
      <c r="H168" s="868"/>
    </row>
    <row r="169">
      <c r="A169" s="869">
        <v>3207.0</v>
      </c>
      <c r="B169" s="870" t="s">
        <v>385</v>
      </c>
      <c r="C169" s="870" t="s">
        <v>383</v>
      </c>
      <c r="D169" s="870" t="s">
        <v>195</v>
      </c>
      <c r="E169" s="871">
        <v>2024.0</v>
      </c>
      <c r="F169" s="871" t="s">
        <v>196</v>
      </c>
      <c r="G169" s="867" t="s">
        <v>169</v>
      </c>
      <c r="H169" s="868"/>
    </row>
    <row r="170">
      <c r="A170" s="869">
        <v>4396.0</v>
      </c>
      <c r="B170" s="870" t="s">
        <v>386</v>
      </c>
      <c r="C170" s="870" t="s">
        <v>308</v>
      </c>
      <c r="D170" s="870" t="s">
        <v>192</v>
      </c>
      <c r="E170" s="871">
        <v>2025.0</v>
      </c>
      <c r="F170" s="871" t="s">
        <v>198</v>
      </c>
      <c r="G170" s="867" t="s">
        <v>169</v>
      </c>
      <c r="H170" s="868"/>
    </row>
    <row r="171">
      <c r="A171" s="869">
        <v>7346.0</v>
      </c>
      <c r="B171" s="870" t="s">
        <v>387</v>
      </c>
      <c r="C171" s="870" t="s">
        <v>314</v>
      </c>
      <c r="D171" s="870" t="s">
        <v>192</v>
      </c>
      <c r="E171" s="871">
        <v>2024.0</v>
      </c>
      <c r="F171" s="871" t="s">
        <v>193</v>
      </c>
      <c r="G171" s="867" t="s">
        <v>169</v>
      </c>
      <c r="H171" s="868"/>
    </row>
    <row r="172">
      <c r="A172" s="869">
        <v>7383.0</v>
      </c>
      <c r="B172" s="870" t="s">
        <v>388</v>
      </c>
      <c r="C172" s="870" t="s">
        <v>308</v>
      </c>
      <c r="D172" s="870" t="s">
        <v>195</v>
      </c>
      <c r="E172" s="871">
        <v>2024.0</v>
      </c>
      <c r="F172" s="871" t="s">
        <v>193</v>
      </c>
      <c r="G172" s="867" t="s">
        <v>169</v>
      </c>
      <c r="H172" s="868"/>
    </row>
    <row r="173">
      <c r="A173" s="869">
        <v>7859.0</v>
      </c>
      <c r="B173" s="870" t="s">
        <v>389</v>
      </c>
      <c r="C173" s="870" t="s">
        <v>383</v>
      </c>
      <c r="D173" s="870" t="s">
        <v>195</v>
      </c>
      <c r="E173" s="871">
        <v>2024.0</v>
      </c>
      <c r="F173" s="871" t="s">
        <v>201</v>
      </c>
      <c r="G173" s="867" t="s">
        <v>169</v>
      </c>
      <c r="H173" s="868"/>
    </row>
    <row r="174">
      <c r="A174" s="869">
        <v>9643.0</v>
      </c>
      <c r="B174" s="870" t="s">
        <v>390</v>
      </c>
      <c r="C174" s="870" t="s">
        <v>314</v>
      </c>
      <c r="D174" s="870" t="s">
        <v>195</v>
      </c>
      <c r="E174" s="871">
        <v>2024.0</v>
      </c>
      <c r="F174" s="871" t="s">
        <v>198</v>
      </c>
      <c r="G174" s="867" t="s">
        <v>169</v>
      </c>
      <c r="H174" s="868"/>
    </row>
    <row r="175">
      <c r="A175" s="869">
        <v>9915.0</v>
      </c>
      <c r="B175" s="870" t="s">
        <v>391</v>
      </c>
      <c r="C175" s="870" t="s">
        <v>330</v>
      </c>
      <c r="D175" s="870" t="s">
        <v>195</v>
      </c>
      <c r="E175" s="871">
        <v>2024.0</v>
      </c>
      <c r="F175" s="871" t="s">
        <v>198</v>
      </c>
      <c r="G175" s="867" t="s">
        <v>169</v>
      </c>
      <c r="H175" s="868"/>
    </row>
    <row r="176">
      <c r="A176" s="869">
        <v>10063.0</v>
      </c>
      <c r="B176" s="870" t="s">
        <v>392</v>
      </c>
      <c r="C176" s="870" t="s">
        <v>308</v>
      </c>
      <c r="D176" s="870" t="s">
        <v>114</v>
      </c>
      <c r="E176" s="871">
        <v>2024.0</v>
      </c>
      <c r="F176" s="871" t="s">
        <v>201</v>
      </c>
      <c r="G176" s="867" t="s">
        <v>169</v>
      </c>
      <c r="H176" s="868"/>
    </row>
    <row r="177">
      <c r="A177" s="869">
        <v>10173.0</v>
      </c>
      <c r="B177" s="870" t="s">
        <v>393</v>
      </c>
      <c r="C177" s="870" t="s">
        <v>326</v>
      </c>
      <c r="D177" s="870" t="s">
        <v>195</v>
      </c>
      <c r="E177" s="871">
        <v>2024.0</v>
      </c>
      <c r="F177" s="871" t="s">
        <v>193</v>
      </c>
      <c r="G177" s="867" t="s">
        <v>169</v>
      </c>
      <c r="H177" s="868"/>
    </row>
    <row r="178">
      <c r="A178" s="869">
        <v>10236.0</v>
      </c>
      <c r="B178" s="870" t="s">
        <v>394</v>
      </c>
      <c r="C178" s="870" t="s">
        <v>308</v>
      </c>
      <c r="D178" s="870" t="s">
        <v>114</v>
      </c>
      <c r="E178" s="871">
        <v>2025.0</v>
      </c>
      <c r="F178" s="871" t="s">
        <v>201</v>
      </c>
      <c r="G178" s="867" t="s">
        <v>169</v>
      </c>
      <c r="H178" s="868"/>
    </row>
    <row r="179">
      <c r="A179" s="869">
        <v>10309.0</v>
      </c>
      <c r="B179" s="870" t="s">
        <v>395</v>
      </c>
      <c r="C179" s="870" t="s">
        <v>308</v>
      </c>
      <c r="D179" s="870" t="s">
        <v>221</v>
      </c>
      <c r="E179" s="871">
        <v>2025.0</v>
      </c>
      <c r="F179" s="871" t="s">
        <v>201</v>
      </c>
      <c r="G179" s="867" t="s">
        <v>169</v>
      </c>
      <c r="H179" s="868"/>
    </row>
    <row r="180">
      <c r="A180" s="869">
        <v>10323.0</v>
      </c>
      <c r="B180" s="870" t="s">
        <v>396</v>
      </c>
      <c r="C180" s="870" t="s">
        <v>321</v>
      </c>
      <c r="D180" s="870" t="s">
        <v>114</v>
      </c>
      <c r="E180" s="871">
        <v>2025.0</v>
      </c>
      <c r="F180" s="871" t="s">
        <v>201</v>
      </c>
      <c r="G180" s="867" t="s">
        <v>169</v>
      </c>
      <c r="H180" s="868"/>
    </row>
    <row r="181">
      <c r="A181" s="869">
        <v>10324.0</v>
      </c>
      <c r="B181" s="870" t="s">
        <v>397</v>
      </c>
      <c r="C181" s="870" t="s">
        <v>330</v>
      </c>
      <c r="D181" s="870" t="s">
        <v>114</v>
      </c>
      <c r="E181" s="871">
        <v>2025.0</v>
      </c>
      <c r="F181" s="871" t="s">
        <v>201</v>
      </c>
      <c r="G181" s="867" t="s">
        <v>169</v>
      </c>
      <c r="H181" s="868"/>
    </row>
    <row r="182">
      <c r="A182" s="869">
        <v>10333.0</v>
      </c>
      <c r="B182" s="870" t="s">
        <v>398</v>
      </c>
      <c r="C182" s="870" t="s">
        <v>316</v>
      </c>
      <c r="D182" s="870" t="s">
        <v>221</v>
      </c>
      <c r="E182" s="871">
        <v>2025.0</v>
      </c>
      <c r="F182" s="871" t="s">
        <v>201</v>
      </c>
      <c r="G182" s="867" t="s">
        <v>169</v>
      </c>
      <c r="H182" s="868"/>
    </row>
    <row r="183">
      <c r="A183" s="869">
        <v>10334.0</v>
      </c>
      <c r="B183" s="870" t="s">
        <v>399</v>
      </c>
      <c r="C183" s="870" t="s">
        <v>314</v>
      </c>
      <c r="D183" s="870" t="s">
        <v>221</v>
      </c>
      <c r="E183" s="871">
        <v>2025.0</v>
      </c>
      <c r="F183" s="871" t="s">
        <v>201</v>
      </c>
      <c r="G183" s="873" t="s">
        <v>169</v>
      </c>
      <c r="H183" s="868"/>
    </row>
    <row r="184">
      <c r="A184" s="869">
        <v>10395.0</v>
      </c>
      <c r="B184" s="870" t="s">
        <v>400</v>
      </c>
      <c r="C184" s="870" t="s">
        <v>326</v>
      </c>
      <c r="D184" s="870" t="s">
        <v>221</v>
      </c>
      <c r="E184" s="871">
        <v>2025.0</v>
      </c>
      <c r="F184" s="871" t="s">
        <v>201</v>
      </c>
      <c r="G184" s="867" t="s">
        <v>169</v>
      </c>
      <c r="H184" s="868"/>
    </row>
    <row r="185">
      <c r="A185" s="869">
        <v>10416.0</v>
      </c>
      <c r="B185" s="870" t="s">
        <v>401</v>
      </c>
      <c r="C185" s="870" t="s">
        <v>316</v>
      </c>
      <c r="D185" s="870" t="s">
        <v>114</v>
      </c>
      <c r="E185" s="871">
        <v>2025.0</v>
      </c>
      <c r="F185" s="871" t="s">
        <v>201</v>
      </c>
      <c r="G185" s="867" t="s">
        <v>169</v>
      </c>
      <c r="H185" s="868"/>
    </row>
    <row r="186">
      <c r="A186" s="869">
        <v>1383.0</v>
      </c>
      <c r="B186" s="870" t="s">
        <v>402</v>
      </c>
      <c r="C186" s="870" t="s">
        <v>403</v>
      </c>
      <c r="D186" s="870" t="s">
        <v>192</v>
      </c>
      <c r="E186" s="871">
        <v>2024.0</v>
      </c>
      <c r="F186" s="871" t="s">
        <v>193</v>
      </c>
      <c r="G186" s="867" t="s">
        <v>16</v>
      </c>
      <c r="H186" s="868"/>
    </row>
    <row r="187">
      <c r="A187" s="869">
        <v>1388.0</v>
      </c>
      <c r="B187" s="870" t="s">
        <v>404</v>
      </c>
      <c r="C187" s="870" t="s">
        <v>403</v>
      </c>
      <c r="D187" s="870" t="s">
        <v>192</v>
      </c>
      <c r="E187" s="871">
        <v>2024.0</v>
      </c>
      <c r="F187" s="871" t="s">
        <v>198</v>
      </c>
      <c r="G187" s="867" t="s">
        <v>16</v>
      </c>
      <c r="H187" s="868"/>
    </row>
    <row r="188">
      <c r="A188" s="869">
        <v>1395.0</v>
      </c>
      <c r="B188" s="870" t="s">
        <v>405</v>
      </c>
      <c r="C188" s="870" t="s">
        <v>403</v>
      </c>
      <c r="D188" s="870" t="s">
        <v>192</v>
      </c>
      <c r="E188" s="871">
        <v>2024.0</v>
      </c>
      <c r="F188" s="871" t="s">
        <v>201</v>
      </c>
      <c r="G188" s="867" t="s">
        <v>16</v>
      </c>
      <c r="H188" s="868"/>
    </row>
    <row r="189">
      <c r="A189" s="869">
        <v>3516.0</v>
      </c>
      <c r="B189" s="870" t="s">
        <v>406</v>
      </c>
      <c r="C189" s="870" t="s">
        <v>403</v>
      </c>
      <c r="D189" s="870" t="s">
        <v>195</v>
      </c>
      <c r="E189" s="871">
        <v>2025.0</v>
      </c>
      <c r="F189" s="871" t="s">
        <v>196</v>
      </c>
      <c r="G189" s="867" t="s">
        <v>16</v>
      </c>
      <c r="H189" s="868"/>
    </row>
    <row r="190">
      <c r="A190" s="869">
        <v>3935.0</v>
      </c>
      <c r="B190" s="870" t="s">
        <v>407</v>
      </c>
      <c r="C190" s="870" t="s">
        <v>408</v>
      </c>
      <c r="D190" s="870" t="s">
        <v>195</v>
      </c>
      <c r="E190" s="871">
        <v>2024.0</v>
      </c>
      <c r="F190" s="871" t="s">
        <v>196</v>
      </c>
      <c r="G190" s="867" t="s">
        <v>16</v>
      </c>
      <c r="H190" s="868"/>
    </row>
    <row r="191">
      <c r="A191" s="869">
        <v>4048.0</v>
      </c>
      <c r="B191" s="870" t="s">
        <v>409</v>
      </c>
      <c r="C191" s="870" t="s">
        <v>403</v>
      </c>
      <c r="D191" s="870" t="s">
        <v>195</v>
      </c>
      <c r="E191" s="871">
        <v>2024.0</v>
      </c>
      <c r="F191" s="871" t="s">
        <v>193</v>
      </c>
      <c r="G191" s="867" t="s">
        <v>16</v>
      </c>
      <c r="H191" s="868"/>
    </row>
    <row r="192">
      <c r="A192" s="869">
        <v>5058.0</v>
      </c>
      <c r="B192" s="870" t="s">
        <v>410</v>
      </c>
      <c r="C192" s="870" t="s">
        <v>411</v>
      </c>
      <c r="D192" s="870" t="s">
        <v>195</v>
      </c>
      <c r="E192" s="871">
        <v>2024.0</v>
      </c>
      <c r="F192" s="871" t="s">
        <v>196</v>
      </c>
      <c r="G192" s="867" t="s">
        <v>16</v>
      </c>
      <c r="H192" s="868"/>
    </row>
    <row r="193">
      <c r="A193" s="869">
        <v>5151.0</v>
      </c>
      <c r="B193" s="870" t="s">
        <v>412</v>
      </c>
      <c r="C193" s="870" t="s">
        <v>411</v>
      </c>
      <c r="D193" s="870" t="s">
        <v>195</v>
      </c>
      <c r="E193" s="871">
        <v>2024.0</v>
      </c>
      <c r="F193" s="871" t="s">
        <v>196</v>
      </c>
      <c r="G193" s="867" t="s">
        <v>16</v>
      </c>
      <c r="H193" s="868"/>
    </row>
    <row r="194">
      <c r="A194" s="869">
        <v>6727.0</v>
      </c>
      <c r="B194" s="870" t="s">
        <v>413</v>
      </c>
      <c r="C194" s="870" t="s">
        <v>403</v>
      </c>
      <c r="D194" s="870" t="s">
        <v>114</v>
      </c>
      <c r="E194" s="871">
        <v>2024.0</v>
      </c>
      <c r="F194" s="871" t="s">
        <v>193</v>
      </c>
      <c r="G194" s="867" t="s">
        <v>16</v>
      </c>
      <c r="H194" s="868"/>
    </row>
    <row r="195">
      <c r="A195" s="869">
        <v>7095.0</v>
      </c>
      <c r="B195" s="870" t="s">
        <v>414</v>
      </c>
      <c r="C195" s="870" t="s">
        <v>411</v>
      </c>
      <c r="D195" s="870" t="s">
        <v>192</v>
      </c>
      <c r="E195" s="871">
        <v>2024.0</v>
      </c>
      <c r="F195" s="871" t="s">
        <v>198</v>
      </c>
      <c r="G195" s="867" t="s">
        <v>16</v>
      </c>
      <c r="H195" s="868"/>
    </row>
    <row r="196">
      <c r="A196" s="869">
        <v>7380.0</v>
      </c>
      <c r="B196" s="870" t="s">
        <v>415</v>
      </c>
      <c r="C196" s="870" t="s">
        <v>411</v>
      </c>
      <c r="D196" s="870" t="s">
        <v>195</v>
      </c>
      <c r="E196" s="871">
        <v>2024.0</v>
      </c>
      <c r="F196" s="871" t="s">
        <v>198</v>
      </c>
      <c r="G196" s="867" t="s">
        <v>16</v>
      </c>
      <c r="H196" s="868"/>
    </row>
    <row r="197">
      <c r="A197" s="869">
        <v>7384.0</v>
      </c>
      <c r="B197" s="870" t="s">
        <v>416</v>
      </c>
      <c r="C197" s="870" t="s">
        <v>411</v>
      </c>
      <c r="D197" s="870" t="s">
        <v>195</v>
      </c>
      <c r="E197" s="871">
        <v>2024.0</v>
      </c>
      <c r="F197" s="871" t="s">
        <v>198</v>
      </c>
      <c r="G197" s="867" t="s">
        <v>16</v>
      </c>
      <c r="H197" s="868"/>
    </row>
    <row r="198">
      <c r="A198" s="869">
        <v>7496.0</v>
      </c>
      <c r="B198" s="870" t="s">
        <v>417</v>
      </c>
      <c r="C198" s="870" t="s">
        <v>411</v>
      </c>
      <c r="D198" s="870" t="s">
        <v>195</v>
      </c>
      <c r="E198" s="871">
        <v>2024.0</v>
      </c>
      <c r="F198" s="871" t="s">
        <v>198</v>
      </c>
      <c r="G198" s="867" t="s">
        <v>16</v>
      </c>
      <c r="H198" s="868"/>
    </row>
    <row r="199">
      <c r="A199" s="869">
        <v>7521.0</v>
      </c>
      <c r="B199" s="870" t="s">
        <v>418</v>
      </c>
      <c r="C199" s="870" t="s">
        <v>403</v>
      </c>
      <c r="D199" s="870" t="s">
        <v>195</v>
      </c>
      <c r="E199" s="871">
        <v>2024.0</v>
      </c>
      <c r="F199" s="871" t="s">
        <v>196</v>
      </c>
      <c r="G199" s="867" t="s">
        <v>16</v>
      </c>
      <c r="H199" s="868"/>
    </row>
    <row r="200">
      <c r="A200" s="869">
        <v>8811.0</v>
      </c>
      <c r="B200" s="870" t="s">
        <v>419</v>
      </c>
      <c r="C200" s="870" t="s">
        <v>408</v>
      </c>
      <c r="D200" s="870" t="s">
        <v>195</v>
      </c>
      <c r="E200" s="871">
        <v>2024.0</v>
      </c>
      <c r="F200" s="871" t="s">
        <v>193</v>
      </c>
      <c r="G200" s="867" t="s">
        <v>16</v>
      </c>
      <c r="H200" s="868"/>
    </row>
    <row r="201">
      <c r="A201" s="869">
        <v>8819.0</v>
      </c>
      <c r="B201" s="870" t="s">
        <v>420</v>
      </c>
      <c r="C201" s="870" t="s">
        <v>403</v>
      </c>
      <c r="D201" s="870" t="s">
        <v>114</v>
      </c>
      <c r="E201" s="871">
        <v>2024.0</v>
      </c>
      <c r="F201" s="871" t="s">
        <v>193</v>
      </c>
      <c r="G201" s="867" t="s">
        <v>16</v>
      </c>
      <c r="H201" s="868"/>
    </row>
    <row r="202">
      <c r="A202" s="869">
        <v>9293.0</v>
      </c>
      <c r="B202" s="870" t="s">
        <v>421</v>
      </c>
      <c r="C202" s="870" t="s">
        <v>408</v>
      </c>
      <c r="D202" s="870" t="s">
        <v>114</v>
      </c>
      <c r="E202" s="871">
        <v>2025.0</v>
      </c>
      <c r="F202" s="871" t="s">
        <v>193</v>
      </c>
      <c r="G202" s="867" t="s">
        <v>16</v>
      </c>
      <c r="H202" s="868"/>
    </row>
    <row r="203">
      <c r="A203" s="869">
        <v>9560.0</v>
      </c>
      <c r="B203" s="870" t="s">
        <v>422</v>
      </c>
      <c r="C203" s="870" t="s">
        <v>403</v>
      </c>
      <c r="D203" s="870" t="s">
        <v>114</v>
      </c>
      <c r="E203" s="871">
        <v>2024.0</v>
      </c>
      <c r="F203" s="871" t="s">
        <v>198</v>
      </c>
      <c r="G203" s="867" t="s">
        <v>16</v>
      </c>
      <c r="H203" s="868"/>
    </row>
    <row r="204">
      <c r="A204" s="869">
        <v>9654.0</v>
      </c>
      <c r="B204" s="870" t="s">
        <v>423</v>
      </c>
      <c r="C204" s="870" t="s">
        <v>403</v>
      </c>
      <c r="D204" s="870" t="s">
        <v>114</v>
      </c>
      <c r="E204" s="871">
        <v>2024.0</v>
      </c>
      <c r="F204" s="871" t="s">
        <v>198</v>
      </c>
      <c r="G204" s="867" t="s">
        <v>16</v>
      </c>
      <c r="H204" s="868"/>
    </row>
    <row r="205">
      <c r="A205" s="869">
        <v>9921.0</v>
      </c>
      <c r="B205" s="870" t="s">
        <v>424</v>
      </c>
      <c r="C205" s="870" t="s">
        <v>411</v>
      </c>
      <c r="D205" s="870" t="s">
        <v>257</v>
      </c>
      <c r="E205" s="871">
        <v>2024.0</v>
      </c>
      <c r="F205" s="871" t="s">
        <v>201</v>
      </c>
      <c r="G205" s="867" t="s">
        <v>16</v>
      </c>
      <c r="H205" s="868"/>
    </row>
    <row r="206">
      <c r="A206" s="869">
        <v>10273.0</v>
      </c>
      <c r="B206" s="870" t="s">
        <v>425</v>
      </c>
      <c r="C206" s="870" t="s">
        <v>403</v>
      </c>
      <c r="D206" s="870" t="s">
        <v>114</v>
      </c>
      <c r="E206" s="871">
        <v>2024.0</v>
      </c>
      <c r="F206" s="871" t="s">
        <v>201</v>
      </c>
      <c r="G206" s="867" t="s">
        <v>16</v>
      </c>
      <c r="H206" s="868"/>
    </row>
    <row r="207">
      <c r="A207" s="869">
        <v>10332.0</v>
      </c>
      <c r="B207" s="870" t="s">
        <v>426</v>
      </c>
      <c r="C207" s="870" t="s">
        <v>403</v>
      </c>
      <c r="D207" s="870" t="s">
        <v>114</v>
      </c>
      <c r="E207" s="871">
        <v>2025.0</v>
      </c>
      <c r="F207" s="871" t="s">
        <v>201</v>
      </c>
      <c r="G207" s="867" t="s">
        <v>16</v>
      </c>
      <c r="H207" s="868"/>
    </row>
    <row r="208">
      <c r="A208" s="869">
        <v>10372.0</v>
      </c>
      <c r="B208" s="870" t="s">
        <v>427</v>
      </c>
      <c r="C208" s="870" t="s">
        <v>403</v>
      </c>
      <c r="D208" s="870" t="s">
        <v>221</v>
      </c>
      <c r="E208" s="871">
        <v>2025.0</v>
      </c>
      <c r="F208" s="871" t="s">
        <v>201</v>
      </c>
      <c r="G208" s="867" t="s">
        <v>16</v>
      </c>
      <c r="H208" s="868"/>
    </row>
    <row r="209">
      <c r="A209" s="869">
        <v>10409.0</v>
      </c>
      <c r="B209" s="870" t="s">
        <v>428</v>
      </c>
      <c r="C209" s="870" t="s">
        <v>403</v>
      </c>
      <c r="D209" s="870" t="s">
        <v>114</v>
      </c>
      <c r="E209" s="871">
        <v>2025.0</v>
      </c>
      <c r="F209" s="871" t="s">
        <v>201</v>
      </c>
      <c r="G209" s="867" t="s">
        <v>16</v>
      </c>
      <c r="H209" s="868"/>
    </row>
    <row r="210">
      <c r="A210" s="869">
        <v>10413.0</v>
      </c>
      <c r="B210" s="870" t="s">
        <v>429</v>
      </c>
      <c r="C210" s="870" t="s">
        <v>408</v>
      </c>
      <c r="D210" s="870" t="s">
        <v>221</v>
      </c>
      <c r="E210" s="871">
        <v>2025.0</v>
      </c>
      <c r="F210" s="871" t="s">
        <v>201</v>
      </c>
      <c r="G210" s="867" t="s">
        <v>16</v>
      </c>
      <c r="H210" s="868"/>
    </row>
    <row r="211">
      <c r="A211" s="869">
        <v>1071.0</v>
      </c>
      <c r="B211" s="870" t="s">
        <v>430</v>
      </c>
      <c r="C211" s="870" t="s">
        <v>431</v>
      </c>
      <c r="D211" s="870" t="s">
        <v>192</v>
      </c>
      <c r="E211" s="871">
        <v>2025.0</v>
      </c>
      <c r="F211" s="871" t="s">
        <v>196</v>
      </c>
      <c r="G211" s="867" t="s">
        <v>26</v>
      </c>
      <c r="H211" s="868"/>
    </row>
    <row r="212">
      <c r="A212" s="869">
        <v>1314.0</v>
      </c>
      <c r="B212" s="870" t="s">
        <v>432</v>
      </c>
      <c r="C212" s="870" t="s">
        <v>433</v>
      </c>
      <c r="D212" s="870" t="s">
        <v>195</v>
      </c>
      <c r="E212" s="871">
        <v>2024.0</v>
      </c>
      <c r="F212" s="871" t="s">
        <v>196</v>
      </c>
      <c r="G212" s="867" t="s">
        <v>26</v>
      </c>
      <c r="H212" s="868"/>
    </row>
    <row r="213">
      <c r="A213" s="869">
        <v>2470.0</v>
      </c>
      <c r="B213" s="870" t="s">
        <v>434</v>
      </c>
      <c r="C213" s="870" t="s">
        <v>435</v>
      </c>
      <c r="D213" s="870" t="s">
        <v>195</v>
      </c>
      <c r="E213" s="871">
        <v>2024.0</v>
      </c>
      <c r="F213" s="871" t="s">
        <v>193</v>
      </c>
      <c r="G213" s="867" t="s">
        <v>26</v>
      </c>
      <c r="H213" s="868"/>
    </row>
    <row r="214">
      <c r="A214" s="869">
        <v>2474.0</v>
      </c>
      <c r="B214" s="870" t="s">
        <v>436</v>
      </c>
      <c r="C214" s="870" t="s">
        <v>435</v>
      </c>
      <c r="D214" s="870" t="s">
        <v>195</v>
      </c>
      <c r="E214" s="871">
        <v>2024.0</v>
      </c>
      <c r="F214" s="871" t="s">
        <v>196</v>
      </c>
      <c r="G214" s="867" t="s">
        <v>26</v>
      </c>
      <c r="H214" s="868"/>
    </row>
    <row r="215">
      <c r="A215" s="869">
        <v>2830.0</v>
      </c>
      <c r="B215" s="870" t="s">
        <v>437</v>
      </c>
      <c r="C215" s="870" t="s">
        <v>438</v>
      </c>
      <c r="D215" s="870" t="s">
        <v>439</v>
      </c>
      <c r="E215" s="871">
        <v>2024.0</v>
      </c>
      <c r="F215" s="871" t="s">
        <v>211</v>
      </c>
      <c r="G215" s="867" t="s">
        <v>26</v>
      </c>
      <c r="H215" s="868"/>
    </row>
    <row r="216">
      <c r="A216" s="869">
        <v>2833.0</v>
      </c>
      <c r="B216" s="870" t="s">
        <v>440</v>
      </c>
      <c r="C216" s="870" t="s">
        <v>438</v>
      </c>
      <c r="D216" s="870" t="s">
        <v>192</v>
      </c>
      <c r="E216" s="871">
        <v>2024.0</v>
      </c>
      <c r="F216" s="871" t="s">
        <v>193</v>
      </c>
      <c r="G216" s="867" t="s">
        <v>26</v>
      </c>
      <c r="H216" s="868"/>
    </row>
    <row r="217">
      <c r="A217" s="869">
        <v>2858.0</v>
      </c>
      <c r="B217" s="870" t="s">
        <v>441</v>
      </c>
      <c r="C217" s="870" t="s">
        <v>433</v>
      </c>
      <c r="D217" s="870" t="s">
        <v>192</v>
      </c>
      <c r="E217" s="871">
        <v>2024.0</v>
      </c>
      <c r="F217" s="871" t="s">
        <v>198</v>
      </c>
      <c r="G217" s="867" t="s">
        <v>26</v>
      </c>
      <c r="H217" s="868"/>
    </row>
    <row r="218">
      <c r="A218" s="869">
        <v>2864.0</v>
      </c>
      <c r="B218" s="870" t="s">
        <v>442</v>
      </c>
      <c r="C218" s="870" t="s">
        <v>431</v>
      </c>
      <c r="D218" s="870" t="s">
        <v>192</v>
      </c>
      <c r="E218" s="871">
        <v>2025.0</v>
      </c>
      <c r="F218" s="871" t="s">
        <v>198</v>
      </c>
      <c r="G218" s="867" t="s">
        <v>26</v>
      </c>
      <c r="H218" s="868"/>
    </row>
    <row r="219">
      <c r="A219" s="869">
        <v>2874.0</v>
      </c>
      <c r="B219" s="870" t="s">
        <v>443</v>
      </c>
      <c r="C219" s="870" t="s">
        <v>431</v>
      </c>
      <c r="D219" s="870" t="s">
        <v>195</v>
      </c>
      <c r="E219" s="871">
        <v>2025.0</v>
      </c>
      <c r="F219" s="871" t="s">
        <v>211</v>
      </c>
      <c r="G219" s="867" t="s">
        <v>26</v>
      </c>
      <c r="H219" s="868"/>
    </row>
    <row r="220">
      <c r="A220" s="869">
        <v>2886.0</v>
      </c>
      <c r="B220" s="870" t="s">
        <v>444</v>
      </c>
      <c r="C220" s="870" t="s">
        <v>431</v>
      </c>
      <c r="D220" s="870" t="s">
        <v>195</v>
      </c>
      <c r="E220" s="871">
        <v>2025.0</v>
      </c>
      <c r="F220" s="871" t="s">
        <v>196</v>
      </c>
      <c r="G220" s="867" t="s">
        <v>26</v>
      </c>
      <c r="H220" s="868"/>
    </row>
    <row r="221">
      <c r="A221" s="869">
        <v>2902.0</v>
      </c>
      <c r="B221" s="870" t="s">
        <v>445</v>
      </c>
      <c r="C221" s="870" t="s">
        <v>446</v>
      </c>
      <c r="D221" s="870" t="s">
        <v>195</v>
      </c>
      <c r="E221" s="871">
        <v>2025.0</v>
      </c>
      <c r="F221" s="871" t="s">
        <v>211</v>
      </c>
      <c r="G221" s="867" t="s">
        <v>26</v>
      </c>
      <c r="H221" s="868"/>
    </row>
    <row r="222">
      <c r="A222" s="869">
        <v>2910.0</v>
      </c>
      <c r="B222" s="870" t="s">
        <v>447</v>
      </c>
      <c r="C222" s="870" t="s">
        <v>435</v>
      </c>
      <c r="D222" s="870" t="s">
        <v>192</v>
      </c>
      <c r="E222" s="871">
        <v>2025.0</v>
      </c>
      <c r="F222" s="871" t="s">
        <v>196</v>
      </c>
      <c r="G222" s="867" t="s">
        <v>26</v>
      </c>
      <c r="H222" s="868"/>
    </row>
    <row r="223">
      <c r="A223" s="869">
        <v>2911.0</v>
      </c>
      <c r="B223" s="870" t="s">
        <v>448</v>
      </c>
      <c r="C223" s="870" t="s">
        <v>435</v>
      </c>
      <c r="D223" s="870" t="s">
        <v>216</v>
      </c>
      <c r="E223" s="871">
        <v>2024.0</v>
      </c>
      <c r="F223" s="872"/>
      <c r="G223" s="867" t="s">
        <v>26</v>
      </c>
      <c r="H223" s="868"/>
    </row>
    <row r="224">
      <c r="A224" s="869">
        <v>2931.0</v>
      </c>
      <c r="B224" s="870" t="s">
        <v>449</v>
      </c>
      <c r="C224" s="870" t="s">
        <v>435</v>
      </c>
      <c r="D224" s="870" t="s">
        <v>192</v>
      </c>
      <c r="E224" s="871">
        <v>2024.0</v>
      </c>
      <c r="F224" s="871" t="s">
        <v>201</v>
      </c>
      <c r="G224" s="867" t="s">
        <v>26</v>
      </c>
      <c r="H224" s="868"/>
    </row>
    <row r="225">
      <c r="A225" s="869">
        <v>2986.0</v>
      </c>
      <c r="B225" s="870" t="s">
        <v>450</v>
      </c>
      <c r="C225" s="870" t="s">
        <v>433</v>
      </c>
      <c r="D225" s="870" t="s">
        <v>195</v>
      </c>
      <c r="E225" s="871">
        <v>2025.0</v>
      </c>
      <c r="F225" s="871" t="s">
        <v>196</v>
      </c>
      <c r="G225" s="867" t="s">
        <v>26</v>
      </c>
      <c r="H225" s="868"/>
    </row>
    <row r="226">
      <c r="A226" s="869">
        <v>3273.0</v>
      </c>
      <c r="B226" s="870" t="s">
        <v>451</v>
      </c>
      <c r="C226" s="870" t="s">
        <v>438</v>
      </c>
      <c r="D226" s="870" t="s">
        <v>195</v>
      </c>
      <c r="E226" s="871">
        <v>2025.0</v>
      </c>
      <c r="F226" s="871" t="s">
        <v>196</v>
      </c>
      <c r="G226" s="867" t="s">
        <v>26</v>
      </c>
      <c r="H226" s="868"/>
    </row>
    <row r="227">
      <c r="A227" s="869">
        <v>3445.0</v>
      </c>
      <c r="B227" s="870" t="s">
        <v>452</v>
      </c>
      <c r="C227" s="870" t="s">
        <v>446</v>
      </c>
      <c r="D227" s="870" t="s">
        <v>192</v>
      </c>
      <c r="E227" s="871">
        <v>2025.0</v>
      </c>
      <c r="F227" s="871" t="s">
        <v>198</v>
      </c>
      <c r="G227" s="867" t="s">
        <v>26</v>
      </c>
      <c r="H227" s="868"/>
    </row>
    <row r="228">
      <c r="A228" s="869">
        <v>3725.0</v>
      </c>
      <c r="B228" s="870" t="s">
        <v>453</v>
      </c>
      <c r="C228" s="870" t="s">
        <v>438</v>
      </c>
      <c r="D228" s="870" t="s">
        <v>192</v>
      </c>
      <c r="E228" s="871">
        <v>2025.0</v>
      </c>
      <c r="F228" s="871" t="s">
        <v>211</v>
      </c>
      <c r="G228" s="867" t="s">
        <v>26</v>
      </c>
      <c r="H228" s="868"/>
    </row>
    <row r="229">
      <c r="A229" s="869">
        <v>4222.0</v>
      </c>
      <c r="B229" s="870" t="s">
        <v>454</v>
      </c>
      <c r="C229" s="870" t="s">
        <v>446</v>
      </c>
      <c r="D229" s="870" t="s">
        <v>195</v>
      </c>
      <c r="E229" s="871">
        <v>2025.0</v>
      </c>
      <c r="F229" s="871" t="s">
        <v>196</v>
      </c>
      <c r="G229" s="867" t="s">
        <v>26</v>
      </c>
      <c r="H229" s="868"/>
    </row>
    <row r="230">
      <c r="A230" s="869">
        <v>4344.0</v>
      </c>
      <c r="B230" s="870" t="s">
        <v>455</v>
      </c>
      <c r="C230" s="870" t="s">
        <v>433</v>
      </c>
      <c r="D230" s="870" t="s">
        <v>192</v>
      </c>
      <c r="E230" s="871">
        <v>2024.0</v>
      </c>
      <c r="F230" s="871" t="s">
        <v>198</v>
      </c>
      <c r="G230" s="867" t="s">
        <v>26</v>
      </c>
      <c r="H230" s="868"/>
    </row>
    <row r="231">
      <c r="A231" s="869">
        <v>4503.0</v>
      </c>
      <c r="B231" s="870" t="s">
        <v>456</v>
      </c>
      <c r="C231" s="870" t="s">
        <v>433</v>
      </c>
      <c r="D231" s="870" t="s">
        <v>257</v>
      </c>
      <c r="E231" s="871">
        <v>2024.0</v>
      </c>
      <c r="F231" s="871" t="s">
        <v>193</v>
      </c>
      <c r="G231" s="867" t="s">
        <v>26</v>
      </c>
      <c r="H231" s="868"/>
    </row>
    <row r="232">
      <c r="A232" s="869">
        <v>4504.0</v>
      </c>
      <c r="B232" s="870" t="s">
        <v>457</v>
      </c>
      <c r="C232" s="870" t="s">
        <v>433</v>
      </c>
      <c r="D232" s="870" t="s">
        <v>192</v>
      </c>
      <c r="E232" s="871">
        <v>2024.0</v>
      </c>
      <c r="F232" s="871" t="s">
        <v>198</v>
      </c>
      <c r="G232" s="867" t="s">
        <v>26</v>
      </c>
      <c r="H232" s="868"/>
    </row>
    <row r="233">
      <c r="A233" s="869">
        <v>4506.0</v>
      </c>
      <c r="B233" s="870" t="s">
        <v>458</v>
      </c>
      <c r="C233" s="870" t="s">
        <v>433</v>
      </c>
      <c r="D233" s="870" t="s">
        <v>192</v>
      </c>
      <c r="E233" s="871">
        <v>2025.0</v>
      </c>
      <c r="F233" s="871" t="s">
        <v>196</v>
      </c>
      <c r="G233" s="867" t="s">
        <v>26</v>
      </c>
      <c r="H233" s="868"/>
    </row>
    <row r="234">
      <c r="A234" s="869">
        <v>4581.0</v>
      </c>
      <c r="B234" s="870" t="s">
        <v>459</v>
      </c>
      <c r="C234" s="870" t="s">
        <v>435</v>
      </c>
      <c r="D234" s="870" t="s">
        <v>195</v>
      </c>
      <c r="E234" s="871">
        <v>2024.0</v>
      </c>
      <c r="F234" s="871" t="s">
        <v>198</v>
      </c>
      <c r="G234" s="867" t="s">
        <v>26</v>
      </c>
      <c r="H234" s="868"/>
    </row>
    <row r="235">
      <c r="A235" s="869">
        <v>4686.0</v>
      </c>
      <c r="B235" s="870" t="s">
        <v>460</v>
      </c>
      <c r="C235" s="870" t="s">
        <v>431</v>
      </c>
      <c r="D235" s="870" t="s">
        <v>195</v>
      </c>
      <c r="E235" s="871">
        <v>2025.0</v>
      </c>
      <c r="F235" s="871" t="s">
        <v>211</v>
      </c>
      <c r="G235" s="867" t="s">
        <v>26</v>
      </c>
      <c r="H235" s="868"/>
    </row>
    <row r="236">
      <c r="A236" s="869">
        <v>5161.0</v>
      </c>
      <c r="B236" s="870" t="s">
        <v>461</v>
      </c>
      <c r="C236" s="870" t="s">
        <v>446</v>
      </c>
      <c r="D236" s="870" t="s">
        <v>195</v>
      </c>
      <c r="E236" s="871">
        <v>2025.0</v>
      </c>
      <c r="F236" s="871" t="s">
        <v>193</v>
      </c>
      <c r="G236" s="867" t="s">
        <v>26</v>
      </c>
      <c r="H236" s="868"/>
    </row>
    <row r="237">
      <c r="A237" s="869">
        <v>5901.0</v>
      </c>
      <c r="B237" s="870" t="s">
        <v>462</v>
      </c>
      <c r="C237" s="870" t="s">
        <v>438</v>
      </c>
      <c r="D237" s="870" t="s">
        <v>192</v>
      </c>
      <c r="E237" s="871">
        <v>2024.0</v>
      </c>
      <c r="F237" s="871" t="s">
        <v>196</v>
      </c>
      <c r="G237" s="867" t="s">
        <v>26</v>
      </c>
      <c r="H237" s="868"/>
    </row>
    <row r="238">
      <c r="A238" s="869">
        <v>6700.0</v>
      </c>
      <c r="B238" s="870" t="s">
        <v>463</v>
      </c>
      <c r="C238" s="870" t="s">
        <v>433</v>
      </c>
      <c r="D238" s="870" t="s">
        <v>195</v>
      </c>
      <c r="E238" s="871">
        <v>2024.0</v>
      </c>
      <c r="F238" s="871" t="s">
        <v>201</v>
      </c>
      <c r="G238" s="867" t="s">
        <v>26</v>
      </c>
      <c r="H238" s="868"/>
    </row>
    <row r="239">
      <c r="A239" s="869">
        <v>6701.0</v>
      </c>
      <c r="B239" s="870" t="s">
        <v>464</v>
      </c>
      <c r="C239" s="870" t="s">
        <v>435</v>
      </c>
      <c r="D239" s="870" t="s">
        <v>195</v>
      </c>
      <c r="E239" s="871">
        <v>2024.0</v>
      </c>
      <c r="F239" s="871" t="s">
        <v>201</v>
      </c>
      <c r="G239" s="867" t="s">
        <v>26</v>
      </c>
      <c r="H239" s="868"/>
    </row>
    <row r="240">
      <c r="A240" s="869">
        <v>6757.0</v>
      </c>
      <c r="B240" s="870" t="s">
        <v>465</v>
      </c>
      <c r="C240" s="870" t="s">
        <v>435</v>
      </c>
      <c r="D240" s="870" t="s">
        <v>195</v>
      </c>
      <c r="E240" s="871">
        <v>2024.0</v>
      </c>
      <c r="F240" s="871" t="s">
        <v>196</v>
      </c>
      <c r="G240" s="867" t="s">
        <v>26</v>
      </c>
      <c r="H240" s="868"/>
    </row>
    <row r="241">
      <c r="A241" s="869">
        <v>6961.0</v>
      </c>
      <c r="B241" s="870" t="s">
        <v>466</v>
      </c>
      <c r="C241" s="870" t="s">
        <v>446</v>
      </c>
      <c r="D241" s="870" t="s">
        <v>257</v>
      </c>
      <c r="E241" s="871">
        <v>2025.0</v>
      </c>
      <c r="F241" s="871" t="s">
        <v>196</v>
      </c>
      <c r="G241" s="867" t="s">
        <v>26</v>
      </c>
      <c r="H241" s="868"/>
    </row>
    <row r="242">
      <c r="A242" s="869">
        <v>6974.0</v>
      </c>
      <c r="B242" s="870" t="s">
        <v>467</v>
      </c>
      <c r="C242" s="870" t="s">
        <v>438</v>
      </c>
      <c r="D242" s="870" t="s">
        <v>195</v>
      </c>
      <c r="E242" s="871">
        <v>2025.0</v>
      </c>
      <c r="F242" s="871" t="s">
        <v>196</v>
      </c>
      <c r="G242" s="867" t="s">
        <v>26</v>
      </c>
      <c r="H242" s="868"/>
    </row>
    <row r="243">
      <c r="A243" s="869">
        <v>6987.0</v>
      </c>
      <c r="B243" s="870" t="s">
        <v>468</v>
      </c>
      <c r="C243" s="870" t="s">
        <v>433</v>
      </c>
      <c r="D243" s="870" t="s">
        <v>195</v>
      </c>
      <c r="E243" s="871">
        <v>2024.0</v>
      </c>
      <c r="F243" s="871" t="s">
        <v>201</v>
      </c>
      <c r="G243" s="867" t="s">
        <v>26</v>
      </c>
      <c r="H243" s="868"/>
    </row>
    <row r="244">
      <c r="A244" s="869">
        <v>8632.0</v>
      </c>
      <c r="B244" s="870" t="s">
        <v>469</v>
      </c>
      <c r="C244" s="870" t="s">
        <v>433</v>
      </c>
      <c r="D244" s="870" t="s">
        <v>192</v>
      </c>
      <c r="E244" s="871">
        <v>2024.0</v>
      </c>
      <c r="F244" s="871" t="s">
        <v>198</v>
      </c>
      <c r="G244" s="867" t="s">
        <v>26</v>
      </c>
      <c r="H244" s="868"/>
    </row>
    <row r="245">
      <c r="A245" s="869">
        <v>8970.0</v>
      </c>
      <c r="B245" s="870" t="s">
        <v>470</v>
      </c>
      <c r="C245" s="870" t="s">
        <v>438</v>
      </c>
      <c r="D245" s="870" t="s">
        <v>192</v>
      </c>
      <c r="E245" s="871">
        <v>2024.0</v>
      </c>
      <c r="F245" s="871" t="s">
        <v>198</v>
      </c>
      <c r="G245" s="867" t="s">
        <v>26</v>
      </c>
      <c r="H245" s="868"/>
    </row>
    <row r="246">
      <c r="A246" s="869">
        <v>9219.0</v>
      </c>
      <c r="B246" s="870" t="s">
        <v>471</v>
      </c>
      <c r="C246" s="870" t="s">
        <v>435</v>
      </c>
      <c r="D246" s="870" t="s">
        <v>195</v>
      </c>
      <c r="E246" s="871">
        <v>2024.0</v>
      </c>
      <c r="F246" s="871" t="s">
        <v>198</v>
      </c>
      <c r="G246" s="867" t="s">
        <v>26</v>
      </c>
      <c r="H246" s="868"/>
    </row>
    <row r="247">
      <c r="A247" s="869">
        <v>9220.0</v>
      </c>
      <c r="B247" s="870" t="s">
        <v>472</v>
      </c>
      <c r="C247" s="870" t="s">
        <v>435</v>
      </c>
      <c r="D247" s="870" t="s">
        <v>114</v>
      </c>
      <c r="E247" s="871">
        <v>2024.0</v>
      </c>
      <c r="F247" s="871" t="s">
        <v>193</v>
      </c>
      <c r="G247" s="867" t="s">
        <v>26</v>
      </c>
      <c r="H247" s="868"/>
    </row>
    <row r="248">
      <c r="A248" s="869">
        <v>9331.0</v>
      </c>
      <c r="B248" s="870" t="s">
        <v>473</v>
      </c>
      <c r="C248" s="870" t="s">
        <v>446</v>
      </c>
      <c r="D248" s="870" t="s">
        <v>114</v>
      </c>
      <c r="E248" s="871">
        <v>2025.0</v>
      </c>
      <c r="F248" s="871" t="s">
        <v>211</v>
      </c>
      <c r="G248" s="867" t="s">
        <v>26</v>
      </c>
      <c r="H248" s="868"/>
    </row>
    <row r="249">
      <c r="A249" s="869">
        <v>9409.0</v>
      </c>
      <c r="B249" s="870" t="s">
        <v>474</v>
      </c>
      <c r="C249" s="870" t="s">
        <v>435</v>
      </c>
      <c r="D249" s="870" t="s">
        <v>114</v>
      </c>
      <c r="E249" s="871">
        <v>2024.0</v>
      </c>
      <c r="F249" s="871" t="s">
        <v>193</v>
      </c>
      <c r="G249" s="867" t="s">
        <v>26</v>
      </c>
      <c r="H249" s="868"/>
    </row>
    <row r="250">
      <c r="A250" s="869">
        <v>9464.0</v>
      </c>
      <c r="B250" s="870" t="s">
        <v>475</v>
      </c>
      <c r="C250" s="870" t="s">
        <v>435</v>
      </c>
      <c r="D250" s="870" t="s">
        <v>195</v>
      </c>
      <c r="E250" s="871">
        <v>2024.0</v>
      </c>
      <c r="F250" s="871" t="s">
        <v>198</v>
      </c>
      <c r="G250" s="867" t="s">
        <v>26</v>
      </c>
      <c r="H250" s="868"/>
    </row>
    <row r="251">
      <c r="A251" s="869">
        <v>9484.0</v>
      </c>
      <c r="B251" s="870" t="s">
        <v>476</v>
      </c>
      <c r="C251" s="870" t="s">
        <v>435</v>
      </c>
      <c r="D251" s="870" t="s">
        <v>114</v>
      </c>
      <c r="E251" s="871">
        <v>2024.0</v>
      </c>
      <c r="F251" s="871" t="s">
        <v>198</v>
      </c>
      <c r="G251" s="867" t="s">
        <v>26</v>
      </c>
      <c r="H251" s="868"/>
    </row>
    <row r="252">
      <c r="A252" s="869">
        <v>9485.0</v>
      </c>
      <c r="B252" s="870" t="s">
        <v>477</v>
      </c>
      <c r="C252" s="870" t="s">
        <v>435</v>
      </c>
      <c r="D252" s="870" t="s">
        <v>195</v>
      </c>
      <c r="E252" s="871">
        <v>2024.0</v>
      </c>
      <c r="F252" s="871" t="s">
        <v>201</v>
      </c>
      <c r="G252" s="867" t="s">
        <v>26</v>
      </c>
      <c r="H252" s="868"/>
    </row>
    <row r="253">
      <c r="A253" s="869">
        <v>9569.0</v>
      </c>
      <c r="B253" s="870" t="s">
        <v>478</v>
      </c>
      <c r="C253" s="870" t="s">
        <v>433</v>
      </c>
      <c r="D253" s="870" t="s">
        <v>114</v>
      </c>
      <c r="E253" s="871">
        <v>2024.0</v>
      </c>
      <c r="F253" s="871" t="s">
        <v>201</v>
      </c>
      <c r="G253" s="867" t="s">
        <v>26</v>
      </c>
      <c r="H253" s="868"/>
    </row>
    <row r="254">
      <c r="A254" s="869">
        <v>9570.0</v>
      </c>
      <c r="B254" s="870" t="s">
        <v>479</v>
      </c>
      <c r="C254" s="870" t="s">
        <v>433</v>
      </c>
      <c r="D254" s="870" t="s">
        <v>257</v>
      </c>
      <c r="E254" s="871">
        <v>2024.0</v>
      </c>
      <c r="F254" s="871" t="s">
        <v>201</v>
      </c>
      <c r="G254" s="867" t="s">
        <v>26</v>
      </c>
      <c r="H254" s="868"/>
    </row>
    <row r="255">
      <c r="A255" s="869">
        <v>9580.0</v>
      </c>
      <c r="B255" s="870" t="s">
        <v>480</v>
      </c>
      <c r="C255" s="870" t="s">
        <v>435</v>
      </c>
      <c r="D255" s="870" t="s">
        <v>195</v>
      </c>
      <c r="E255" s="871">
        <v>2024.0</v>
      </c>
      <c r="F255" s="871" t="s">
        <v>201</v>
      </c>
      <c r="G255" s="867" t="s">
        <v>26</v>
      </c>
      <c r="H255" s="868"/>
    </row>
    <row r="256">
      <c r="A256" s="869">
        <v>9928.0</v>
      </c>
      <c r="B256" s="870" t="s">
        <v>481</v>
      </c>
      <c r="C256" s="870" t="s">
        <v>446</v>
      </c>
      <c r="D256" s="870" t="s">
        <v>216</v>
      </c>
      <c r="E256" s="871">
        <v>2025.0</v>
      </c>
      <c r="F256" s="871" t="s">
        <v>255</v>
      </c>
      <c r="G256" s="867" t="s">
        <v>26</v>
      </c>
      <c r="H256" s="868"/>
    </row>
    <row r="257">
      <c r="A257" s="869">
        <v>9947.0</v>
      </c>
      <c r="B257" s="870" t="s">
        <v>482</v>
      </c>
      <c r="C257" s="870" t="s">
        <v>433</v>
      </c>
      <c r="D257" s="870" t="s">
        <v>221</v>
      </c>
      <c r="E257" s="871">
        <v>2024.0</v>
      </c>
      <c r="F257" s="871" t="s">
        <v>198</v>
      </c>
      <c r="G257" s="867" t="s">
        <v>26</v>
      </c>
      <c r="H257" s="868"/>
    </row>
    <row r="258">
      <c r="A258" s="869">
        <v>10016.0</v>
      </c>
      <c r="B258" s="870" t="s">
        <v>483</v>
      </c>
      <c r="C258" s="870" t="s">
        <v>431</v>
      </c>
      <c r="D258" s="870" t="s">
        <v>195</v>
      </c>
      <c r="E258" s="871">
        <v>2024.0</v>
      </c>
      <c r="F258" s="871" t="s">
        <v>193</v>
      </c>
      <c r="G258" s="867" t="s">
        <v>26</v>
      </c>
      <c r="H258" s="868"/>
    </row>
    <row r="259">
      <c r="A259" s="869">
        <v>10031.0</v>
      </c>
      <c r="B259" s="870" t="s">
        <v>484</v>
      </c>
      <c r="C259" s="870" t="s">
        <v>446</v>
      </c>
      <c r="D259" s="870" t="s">
        <v>195</v>
      </c>
      <c r="E259" s="871">
        <v>2025.0</v>
      </c>
      <c r="F259" s="871" t="s">
        <v>198</v>
      </c>
      <c r="G259" s="867" t="s">
        <v>26</v>
      </c>
      <c r="H259" s="868"/>
    </row>
    <row r="260">
      <c r="A260" s="869">
        <v>10090.0</v>
      </c>
      <c r="B260" s="870" t="s">
        <v>485</v>
      </c>
      <c r="C260" s="870" t="s">
        <v>435</v>
      </c>
      <c r="D260" s="870" t="s">
        <v>221</v>
      </c>
      <c r="E260" s="871">
        <v>2024.0</v>
      </c>
      <c r="F260" s="871" t="s">
        <v>201</v>
      </c>
      <c r="G260" s="867" t="s">
        <v>26</v>
      </c>
      <c r="H260" s="868"/>
    </row>
    <row r="261">
      <c r="A261" s="869">
        <v>10105.0</v>
      </c>
      <c r="B261" s="870" t="s">
        <v>486</v>
      </c>
      <c r="C261" s="870" t="s">
        <v>433</v>
      </c>
      <c r="D261" s="870" t="s">
        <v>114</v>
      </c>
      <c r="E261" s="871">
        <v>2024.0</v>
      </c>
      <c r="F261" s="871" t="s">
        <v>198</v>
      </c>
      <c r="G261" s="867" t="s">
        <v>26</v>
      </c>
      <c r="H261" s="868"/>
    </row>
    <row r="262">
      <c r="A262" s="869">
        <v>10112.0</v>
      </c>
      <c r="B262" s="870" t="s">
        <v>487</v>
      </c>
      <c r="C262" s="870" t="s">
        <v>446</v>
      </c>
      <c r="D262" s="870" t="s">
        <v>221</v>
      </c>
      <c r="E262" s="871">
        <v>2024.0</v>
      </c>
      <c r="F262" s="871" t="s">
        <v>201</v>
      </c>
      <c r="G262" s="867" t="s">
        <v>26</v>
      </c>
      <c r="H262" s="868"/>
    </row>
    <row r="263">
      <c r="A263" s="869">
        <v>10129.0</v>
      </c>
      <c r="B263" s="870" t="s">
        <v>488</v>
      </c>
      <c r="C263" s="870" t="s">
        <v>446</v>
      </c>
      <c r="D263" s="870" t="s">
        <v>221</v>
      </c>
      <c r="E263" s="871">
        <v>2024.0</v>
      </c>
      <c r="F263" s="871" t="s">
        <v>201</v>
      </c>
      <c r="G263" s="867" t="s">
        <v>26</v>
      </c>
      <c r="H263" s="868"/>
    </row>
    <row r="264">
      <c r="A264" s="869">
        <v>10161.0</v>
      </c>
      <c r="B264" s="870" t="s">
        <v>489</v>
      </c>
      <c r="C264" s="870" t="s">
        <v>435</v>
      </c>
      <c r="D264" s="870" t="s">
        <v>221</v>
      </c>
      <c r="E264" s="871">
        <v>2024.0</v>
      </c>
      <c r="F264" s="871" t="s">
        <v>198</v>
      </c>
      <c r="G264" s="867" t="s">
        <v>26</v>
      </c>
      <c r="H264" s="868"/>
    </row>
    <row r="265">
      <c r="A265" s="869">
        <v>10189.0</v>
      </c>
      <c r="B265" s="870" t="s">
        <v>490</v>
      </c>
      <c r="C265" s="870" t="s">
        <v>435</v>
      </c>
      <c r="D265" s="870" t="s">
        <v>114</v>
      </c>
      <c r="E265" s="871">
        <v>2024.0</v>
      </c>
      <c r="F265" s="871" t="s">
        <v>198</v>
      </c>
      <c r="G265" s="867" t="s">
        <v>26</v>
      </c>
      <c r="H265" s="868"/>
    </row>
    <row r="266">
      <c r="A266" s="869">
        <v>10192.0</v>
      </c>
      <c r="B266" s="870" t="s">
        <v>491</v>
      </c>
      <c r="C266" s="870" t="s">
        <v>433</v>
      </c>
      <c r="D266" s="870" t="s">
        <v>114</v>
      </c>
      <c r="E266" s="871">
        <v>2024.0</v>
      </c>
      <c r="F266" s="871" t="s">
        <v>201</v>
      </c>
      <c r="G266" s="867" t="s">
        <v>26</v>
      </c>
      <c r="H266" s="868"/>
    </row>
    <row r="267">
      <c r="A267" s="869">
        <v>10193.0</v>
      </c>
      <c r="B267" s="870" t="s">
        <v>492</v>
      </c>
      <c r="C267" s="870" t="s">
        <v>435</v>
      </c>
      <c r="D267" s="870" t="s">
        <v>114</v>
      </c>
      <c r="E267" s="871">
        <v>2024.0</v>
      </c>
      <c r="F267" s="871" t="s">
        <v>198</v>
      </c>
      <c r="G267" s="867" t="s">
        <v>26</v>
      </c>
      <c r="H267" s="868"/>
    </row>
    <row r="268">
      <c r="A268" s="869">
        <v>10209.0</v>
      </c>
      <c r="B268" s="870" t="s">
        <v>493</v>
      </c>
      <c r="C268" s="870" t="s">
        <v>446</v>
      </c>
      <c r="D268" s="870" t="s">
        <v>221</v>
      </c>
      <c r="E268" s="871">
        <v>2024.0</v>
      </c>
      <c r="F268" s="871" t="s">
        <v>255</v>
      </c>
      <c r="G268" s="867" t="s">
        <v>26</v>
      </c>
      <c r="H268" s="868"/>
    </row>
    <row r="269">
      <c r="A269" s="869">
        <v>10210.0</v>
      </c>
      <c r="B269" s="870" t="s">
        <v>494</v>
      </c>
      <c r="C269" s="870" t="s">
        <v>446</v>
      </c>
      <c r="D269" s="870" t="s">
        <v>114</v>
      </c>
      <c r="E269" s="871">
        <v>2025.0</v>
      </c>
      <c r="F269" s="871" t="s">
        <v>201</v>
      </c>
      <c r="G269" s="867" t="s">
        <v>26</v>
      </c>
      <c r="H269" s="868"/>
    </row>
    <row r="270">
      <c r="A270" s="869">
        <v>10211.0</v>
      </c>
      <c r="B270" s="870" t="s">
        <v>495</v>
      </c>
      <c r="C270" s="870" t="s">
        <v>446</v>
      </c>
      <c r="D270" s="870" t="s">
        <v>114</v>
      </c>
      <c r="E270" s="871">
        <v>2025.0</v>
      </c>
      <c r="F270" s="871" t="s">
        <v>201</v>
      </c>
      <c r="G270" s="867" t="s">
        <v>26</v>
      </c>
      <c r="H270" s="868"/>
    </row>
    <row r="271">
      <c r="A271" s="869">
        <v>10212.0</v>
      </c>
      <c r="B271" s="870" t="s">
        <v>496</v>
      </c>
      <c r="C271" s="870" t="s">
        <v>446</v>
      </c>
      <c r="D271" s="870" t="s">
        <v>114</v>
      </c>
      <c r="E271" s="871">
        <v>2025.0</v>
      </c>
      <c r="F271" s="871" t="s">
        <v>198</v>
      </c>
      <c r="G271" s="867" t="s">
        <v>26</v>
      </c>
      <c r="H271" s="868"/>
    </row>
    <row r="272">
      <c r="A272" s="869">
        <v>10252.0</v>
      </c>
      <c r="B272" s="870" t="s">
        <v>497</v>
      </c>
      <c r="C272" s="870" t="s">
        <v>433</v>
      </c>
      <c r="D272" s="870" t="s">
        <v>216</v>
      </c>
      <c r="E272" s="871">
        <v>2025.0</v>
      </c>
      <c r="F272" s="871" t="s">
        <v>255</v>
      </c>
      <c r="G272" s="867" t="s">
        <v>26</v>
      </c>
      <c r="H272" s="868"/>
    </row>
    <row r="273">
      <c r="A273" s="869">
        <v>10254.0</v>
      </c>
      <c r="B273" s="870" t="s">
        <v>498</v>
      </c>
      <c r="C273" s="870" t="s">
        <v>435</v>
      </c>
      <c r="D273" s="870" t="s">
        <v>221</v>
      </c>
      <c r="E273" s="871">
        <v>2024.0</v>
      </c>
      <c r="F273" s="871" t="s">
        <v>198</v>
      </c>
      <c r="G273" s="867" t="s">
        <v>26</v>
      </c>
      <c r="H273" s="868"/>
    </row>
    <row r="274">
      <c r="A274" s="869">
        <v>10272.0</v>
      </c>
      <c r="B274" s="870" t="s">
        <v>499</v>
      </c>
      <c r="C274" s="870" t="s">
        <v>446</v>
      </c>
      <c r="D274" s="870" t="s">
        <v>114</v>
      </c>
      <c r="E274" s="871">
        <v>2024.0</v>
      </c>
      <c r="F274" s="871" t="s">
        <v>198</v>
      </c>
      <c r="G274" s="867" t="s">
        <v>26</v>
      </c>
      <c r="H274" s="868"/>
    </row>
    <row r="275">
      <c r="A275" s="869">
        <v>10278.0</v>
      </c>
      <c r="B275" s="870" t="s">
        <v>500</v>
      </c>
      <c r="C275" s="870" t="s">
        <v>446</v>
      </c>
      <c r="D275" s="870" t="s">
        <v>114</v>
      </c>
      <c r="E275" s="871">
        <v>2024.0</v>
      </c>
      <c r="F275" s="871" t="s">
        <v>201</v>
      </c>
      <c r="G275" s="867" t="s">
        <v>26</v>
      </c>
      <c r="H275" s="868"/>
    </row>
    <row r="276">
      <c r="A276" s="869">
        <v>10279.0</v>
      </c>
      <c r="B276" s="870" t="s">
        <v>501</v>
      </c>
      <c r="C276" s="870" t="s">
        <v>446</v>
      </c>
      <c r="D276" s="870" t="s">
        <v>114</v>
      </c>
      <c r="E276" s="871">
        <v>2025.0</v>
      </c>
      <c r="F276" s="871" t="s">
        <v>201</v>
      </c>
      <c r="G276" s="867" t="s">
        <v>26</v>
      </c>
      <c r="H276" s="868"/>
    </row>
    <row r="277">
      <c r="A277" s="869">
        <v>10283.0</v>
      </c>
      <c r="B277" s="870" t="s">
        <v>502</v>
      </c>
      <c r="C277" s="870" t="s">
        <v>446</v>
      </c>
      <c r="D277" s="870" t="s">
        <v>114</v>
      </c>
      <c r="E277" s="871">
        <v>2024.0</v>
      </c>
      <c r="F277" s="871" t="s">
        <v>201</v>
      </c>
      <c r="G277" s="867" t="s">
        <v>26</v>
      </c>
      <c r="H277" s="868"/>
    </row>
    <row r="278">
      <c r="A278" s="869">
        <v>10299.0</v>
      </c>
      <c r="B278" s="870" t="s">
        <v>503</v>
      </c>
      <c r="C278" s="870" t="s">
        <v>438</v>
      </c>
      <c r="D278" s="870" t="s">
        <v>221</v>
      </c>
      <c r="E278" s="871">
        <v>2025.0</v>
      </c>
      <c r="F278" s="871" t="s">
        <v>198</v>
      </c>
      <c r="G278" s="867" t="s">
        <v>26</v>
      </c>
      <c r="H278" s="868"/>
    </row>
    <row r="279">
      <c r="A279" s="869">
        <v>10320.0</v>
      </c>
      <c r="B279" s="870" t="s">
        <v>504</v>
      </c>
      <c r="C279" s="870" t="s">
        <v>446</v>
      </c>
      <c r="D279" s="870" t="s">
        <v>221</v>
      </c>
      <c r="E279" s="871">
        <v>2025.0</v>
      </c>
      <c r="F279" s="871" t="s">
        <v>201</v>
      </c>
      <c r="G279" s="867" t="s">
        <v>26</v>
      </c>
      <c r="H279" s="868"/>
    </row>
    <row r="280">
      <c r="A280" s="869">
        <v>10376.0</v>
      </c>
      <c r="B280" s="870" t="s">
        <v>505</v>
      </c>
      <c r="C280" s="870" t="s">
        <v>435</v>
      </c>
      <c r="D280" s="870" t="s">
        <v>114</v>
      </c>
      <c r="E280" s="871">
        <v>2025.0</v>
      </c>
      <c r="F280" s="871" t="s">
        <v>201</v>
      </c>
      <c r="G280" s="867" t="s">
        <v>26</v>
      </c>
      <c r="H280" s="868"/>
    </row>
    <row r="281">
      <c r="A281" s="869">
        <v>10379.0</v>
      </c>
      <c r="B281" s="870" t="s">
        <v>506</v>
      </c>
      <c r="C281" s="870" t="s">
        <v>446</v>
      </c>
      <c r="D281" s="870" t="s">
        <v>114</v>
      </c>
      <c r="E281" s="871">
        <v>2025.0</v>
      </c>
      <c r="F281" s="871" t="s">
        <v>201</v>
      </c>
      <c r="G281" s="867" t="s">
        <v>26</v>
      </c>
      <c r="H281" s="868"/>
    </row>
    <row r="282">
      <c r="A282" s="869">
        <v>10406.0</v>
      </c>
      <c r="B282" s="870" t="s">
        <v>507</v>
      </c>
      <c r="C282" s="870" t="s">
        <v>433</v>
      </c>
      <c r="D282" s="870" t="s">
        <v>257</v>
      </c>
      <c r="E282" s="871">
        <v>2025.0</v>
      </c>
      <c r="F282" s="871" t="s">
        <v>201</v>
      </c>
      <c r="G282" s="867" t="s">
        <v>26</v>
      </c>
      <c r="H282" s="868"/>
    </row>
    <row r="283">
      <c r="A283" s="869">
        <v>2051.0</v>
      </c>
      <c r="B283" s="870" t="s">
        <v>508</v>
      </c>
      <c r="C283" s="870" t="s">
        <v>509</v>
      </c>
      <c r="D283" s="870" t="s">
        <v>192</v>
      </c>
      <c r="E283" s="871">
        <v>2024.0</v>
      </c>
      <c r="F283" s="871" t="s">
        <v>198</v>
      </c>
      <c r="G283" s="867" t="s">
        <v>8</v>
      </c>
      <c r="H283" s="868"/>
    </row>
    <row r="284">
      <c r="A284" s="869">
        <v>2084.0</v>
      </c>
      <c r="B284" s="870" t="s">
        <v>510</v>
      </c>
      <c r="C284" s="870" t="s">
        <v>511</v>
      </c>
      <c r="D284" s="870" t="s">
        <v>195</v>
      </c>
      <c r="E284" s="871">
        <v>2025.0</v>
      </c>
      <c r="F284" s="871" t="s">
        <v>196</v>
      </c>
      <c r="G284" s="867" t="s">
        <v>8</v>
      </c>
      <c r="H284" s="868"/>
    </row>
    <row r="285">
      <c r="A285" s="869">
        <v>2098.0</v>
      </c>
      <c r="B285" s="870" t="s">
        <v>512</v>
      </c>
      <c r="C285" s="870" t="s">
        <v>511</v>
      </c>
      <c r="D285" s="870" t="s">
        <v>192</v>
      </c>
      <c r="E285" s="871">
        <v>2024.0</v>
      </c>
      <c r="F285" s="871" t="s">
        <v>211</v>
      </c>
      <c r="G285" s="867" t="s">
        <v>8</v>
      </c>
      <c r="H285" s="868"/>
    </row>
    <row r="286">
      <c r="A286" s="869">
        <v>2280.0</v>
      </c>
      <c r="B286" s="870" t="s">
        <v>513</v>
      </c>
      <c r="C286" s="870" t="s">
        <v>511</v>
      </c>
      <c r="D286" s="870" t="s">
        <v>195</v>
      </c>
      <c r="E286" s="871">
        <v>2024.0</v>
      </c>
      <c r="F286" s="871" t="s">
        <v>198</v>
      </c>
      <c r="G286" s="867" t="s">
        <v>8</v>
      </c>
      <c r="H286" s="868"/>
    </row>
    <row r="287">
      <c r="A287" s="869">
        <v>3276.0</v>
      </c>
      <c r="B287" s="870" t="s">
        <v>514</v>
      </c>
      <c r="C287" s="870" t="s">
        <v>511</v>
      </c>
      <c r="D287" s="870" t="s">
        <v>195</v>
      </c>
      <c r="E287" s="871">
        <v>2024.0</v>
      </c>
      <c r="F287" s="871" t="s">
        <v>198</v>
      </c>
      <c r="G287" s="867" t="s">
        <v>8</v>
      </c>
      <c r="H287" s="868"/>
    </row>
    <row r="288">
      <c r="A288" s="869">
        <v>3484.0</v>
      </c>
      <c r="B288" s="870" t="s">
        <v>515</v>
      </c>
      <c r="C288" s="870" t="s">
        <v>509</v>
      </c>
      <c r="D288" s="870" t="s">
        <v>192</v>
      </c>
      <c r="E288" s="871">
        <v>2024.0</v>
      </c>
      <c r="F288" s="871" t="s">
        <v>198</v>
      </c>
      <c r="G288" s="867" t="s">
        <v>8</v>
      </c>
      <c r="H288" s="868"/>
    </row>
    <row r="289">
      <c r="A289" s="869">
        <v>5858.0</v>
      </c>
      <c r="B289" s="870" t="s">
        <v>516</v>
      </c>
      <c r="C289" s="870" t="s">
        <v>509</v>
      </c>
      <c r="D289" s="870" t="s">
        <v>195</v>
      </c>
      <c r="E289" s="871">
        <v>2025.0</v>
      </c>
      <c r="F289" s="871" t="s">
        <v>211</v>
      </c>
      <c r="G289" s="867" t="s">
        <v>8</v>
      </c>
      <c r="H289" s="868"/>
    </row>
    <row r="290">
      <c r="A290" s="869">
        <v>6610.0</v>
      </c>
      <c r="B290" s="870" t="s">
        <v>517</v>
      </c>
      <c r="C290" s="870" t="s">
        <v>511</v>
      </c>
      <c r="D290" s="870" t="s">
        <v>195</v>
      </c>
      <c r="E290" s="871">
        <v>2025.0</v>
      </c>
      <c r="F290" s="871" t="s">
        <v>196</v>
      </c>
      <c r="G290" s="867" t="s">
        <v>8</v>
      </c>
      <c r="H290" s="868"/>
    </row>
    <row r="291">
      <c r="A291" s="869">
        <v>6782.0</v>
      </c>
      <c r="B291" s="870" t="s">
        <v>518</v>
      </c>
      <c r="C291" s="870" t="s">
        <v>511</v>
      </c>
      <c r="D291" s="870" t="s">
        <v>195</v>
      </c>
      <c r="E291" s="871">
        <v>2025.0</v>
      </c>
      <c r="F291" s="871" t="s">
        <v>198</v>
      </c>
      <c r="G291" s="867" t="s">
        <v>8</v>
      </c>
      <c r="H291" s="868"/>
    </row>
    <row r="292">
      <c r="A292" s="869">
        <v>7036.0</v>
      </c>
      <c r="B292" s="870" t="s">
        <v>519</v>
      </c>
      <c r="C292" s="870" t="s">
        <v>511</v>
      </c>
      <c r="D292" s="870" t="s">
        <v>195</v>
      </c>
      <c r="E292" s="871">
        <v>2025.0</v>
      </c>
      <c r="F292" s="871" t="s">
        <v>193</v>
      </c>
      <c r="G292" s="867" t="s">
        <v>8</v>
      </c>
      <c r="H292" s="868"/>
    </row>
    <row r="293">
      <c r="A293" s="869">
        <v>7087.0</v>
      </c>
      <c r="B293" s="870" t="s">
        <v>520</v>
      </c>
      <c r="C293" s="870" t="s">
        <v>511</v>
      </c>
      <c r="D293" s="870" t="s">
        <v>114</v>
      </c>
      <c r="E293" s="871">
        <v>2024.0</v>
      </c>
      <c r="F293" s="871" t="s">
        <v>193</v>
      </c>
      <c r="G293" s="867" t="s">
        <v>8</v>
      </c>
      <c r="H293" s="868"/>
    </row>
    <row r="294">
      <c r="A294" s="869">
        <v>7546.0</v>
      </c>
      <c r="B294" s="870" t="s">
        <v>521</v>
      </c>
      <c r="C294" s="870" t="s">
        <v>509</v>
      </c>
      <c r="D294" s="870" t="s">
        <v>195</v>
      </c>
      <c r="E294" s="871">
        <v>2024.0</v>
      </c>
      <c r="F294" s="871" t="s">
        <v>211</v>
      </c>
      <c r="G294" s="867" t="s">
        <v>8</v>
      </c>
      <c r="H294" s="868"/>
    </row>
    <row r="295">
      <c r="A295" s="869">
        <v>7617.0</v>
      </c>
      <c r="B295" s="870" t="s">
        <v>522</v>
      </c>
      <c r="C295" s="870" t="s">
        <v>509</v>
      </c>
      <c r="D295" s="870" t="s">
        <v>195</v>
      </c>
      <c r="E295" s="871">
        <v>2024.0</v>
      </c>
      <c r="F295" s="871" t="s">
        <v>211</v>
      </c>
      <c r="G295" s="867" t="s">
        <v>8</v>
      </c>
      <c r="H295" s="868"/>
    </row>
    <row r="296">
      <c r="A296" s="869">
        <v>8449.0</v>
      </c>
      <c r="B296" s="870" t="s">
        <v>523</v>
      </c>
      <c r="C296" s="870" t="s">
        <v>511</v>
      </c>
      <c r="D296" s="870" t="s">
        <v>114</v>
      </c>
      <c r="E296" s="871">
        <v>2024.0</v>
      </c>
      <c r="F296" s="871" t="s">
        <v>201</v>
      </c>
      <c r="G296" s="867" t="s">
        <v>8</v>
      </c>
      <c r="H296" s="868"/>
    </row>
    <row r="297">
      <c r="A297" s="869">
        <v>8914.0</v>
      </c>
      <c r="B297" s="870" t="s">
        <v>524</v>
      </c>
      <c r="C297" s="870" t="s">
        <v>511</v>
      </c>
      <c r="D297" s="870" t="s">
        <v>195</v>
      </c>
      <c r="E297" s="871">
        <v>2025.0</v>
      </c>
      <c r="F297" s="871" t="s">
        <v>196</v>
      </c>
      <c r="G297" s="867" t="s">
        <v>8</v>
      </c>
      <c r="H297" s="868"/>
    </row>
    <row r="298">
      <c r="A298" s="869">
        <v>9373.0</v>
      </c>
      <c r="B298" s="870" t="s">
        <v>525</v>
      </c>
      <c r="C298" s="870" t="s">
        <v>511</v>
      </c>
      <c r="D298" s="870" t="s">
        <v>114</v>
      </c>
      <c r="E298" s="871">
        <v>2024.0</v>
      </c>
      <c r="F298" s="871" t="s">
        <v>196</v>
      </c>
      <c r="G298" s="867" t="s">
        <v>8</v>
      </c>
      <c r="H298" s="868"/>
    </row>
    <row r="299">
      <c r="A299" s="869">
        <v>9497.0</v>
      </c>
      <c r="B299" s="870" t="s">
        <v>526</v>
      </c>
      <c r="C299" s="870" t="s">
        <v>527</v>
      </c>
      <c r="D299" s="870" t="s">
        <v>114</v>
      </c>
      <c r="E299" s="871">
        <v>2024.0</v>
      </c>
      <c r="F299" s="871" t="s">
        <v>196</v>
      </c>
      <c r="G299" s="867" t="s">
        <v>8</v>
      </c>
      <c r="H299" s="868"/>
    </row>
    <row r="300">
      <c r="A300" s="869">
        <v>9498.0</v>
      </c>
      <c r="B300" s="870" t="s">
        <v>528</v>
      </c>
      <c r="C300" s="870" t="s">
        <v>511</v>
      </c>
      <c r="D300" s="870" t="s">
        <v>257</v>
      </c>
      <c r="E300" s="871">
        <v>2024.0</v>
      </c>
      <c r="F300" s="871" t="s">
        <v>198</v>
      </c>
      <c r="G300" s="867" t="s">
        <v>8</v>
      </c>
      <c r="H300" s="868"/>
    </row>
    <row r="301">
      <c r="A301" s="869">
        <v>9546.0</v>
      </c>
      <c r="B301" s="870" t="s">
        <v>529</v>
      </c>
      <c r="C301" s="870" t="s">
        <v>511</v>
      </c>
      <c r="D301" s="870" t="s">
        <v>195</v>
      </c>
      <c r="E301" s="871">
        <v>2025.0</v>
      </c>
      <c r="F301" s="871" t="s">
        <v>193</v>
      </c>
      <c r="G301" s="867" t="s">
        <v>8</v>
      </c>
      <c r="H301" s="868"/>
    </row>
    <row r="302">
      <c r="A302" s="869">
        <v>9547.0</v>
      </c>
      <c r="B302" s="870" t="s">
        <v>530</v>
      </c>
      <c r="C302" s="870" t="s">
        <v>511</v>
      </c>
      <c r="D302" s="870" t="s">
        <v>114</v>
      </c>
      <c r="E302" s="871">
        <v>2025.0</v>
      </c>
      <c r="F302" s="871" t="s">
        <v>201</v>
      </c>
      <c r="G302" s="867" t="s">
        <v>8</v>
      </c>
      <c r="H302" s="868"/>
    </row>
    <row r="303">
      <c r="A303" s="869">
        <v>9548.0</v>
      </c>
      <c r="B303" s="870" t="s">
        <v>531</v>
      </c>
      <c r="C303" s="870" t="s">
        <v>511</v>
      </c>
      <c r="D303" s="870" t="s">
        <v>195</v>
      </c>
      <c r="E303" s="871">
        <v>2025.0</v>
      </c>
      <c r="F303" s="871" t="s">
        <v>193</v>
      </c>
      <c r="G303" s="867" t="s">
        <v>8</v>
      </c>
      <c r="H303" s="868"/>
    </row>
    <row r="304">
      <c r="A304" s="869">
        <v>9549.0</v>
      </c>
      <c r="B304" s="870" t="s">
        <v>532</v>
      </c>
      <c r="C304" s="870" t="s">
        <v>511</v>
      </c>
      <c r="D304" s="870" t="s">
        <v>257</v>
      </c>
      <c r="E304" s="871">
        <v>2025.0</v>
      </c>
      <c r="F304" s="871" t="s">
        <v>193</v>
      </c>
      <c r="G304" s="867" t="s">
        <v>8</v>
      </c>
      <c r="H304" s="868"/>
    </row>
    <row r="305">
      <c r="A305" s="869">
        <v>9636.0</v>
      </c>
      <c r="B305" s="870" t="s">
        <v>533</v>
      </c>
      <c r="C305" s="870" t="s">
        <v>511</v>
      </c>
      <c r="D305" s="870" t="s">
        <v>195</v>
      </c>
      <c r="E305" s="871">
        <v>2025.0</v>
      </c>
      <c r="F305" s="871" t="s">
        <v>201</v>
      </c>
      <c r="G305" s="867" t="s">
        <v>8</v>
      </c>
      <c r="H305" s="868"/>
    </row>
    <row r="306">
      <c r="A306" s="869">
        <v>10001.0</v>
      </c>
      <c r="B306" s="870" t="s">
        <v>534</v>
      </c>
      <c r="C306" s="870" t="s">
        <v>511</v>
      </c>
      <c r="D306" s="870" t="s">
        <v>221</v>
      </c>
      <c r="E306" s="871">
        <v>2025.0</v>
      </c>
      <c r="F306" s="871" t="s">
        <v>196</v>
      </c>
      <c r="G306" s="867" t="s">
        <v>8</v>
      </c>
      <c r="H306" s="868"/>
    </row>
    <row r="307">
      <c r="A307" s="869">
        <v>10095.0</v>
      </c>
      <c r="B307" s="870" t="s">
        <v>535</v>
      </c>
      <c r="C307" s="870" t="s">
        <v>511</v>
      </c>
      <c r="D307" s="870" t="s">
        <v>221</v>
      </c>
      <c r="E307" s="871">
        <v>2024.0</v>
      </c>
      <c r="F307" s="871" t="s">
        <v>201</v>
      </c>
      <c r="G307" s="867" t="s">
        <v>8</v>
      </c>
      <c r="H307" s="868"/>
    </row>
    <row r="308">
      <c r="A308" s="869">
        <v>10261.0</v>
      </c>
      <c r="B308" s="870" t="s">
        <v>536</v>
      </c>
      <c r="C308" s="870" t="s">
        <v>511</v>
      </c>
      <c r="D308" s="870" t="s">
        <v>114</v>
      </c>
      <c r="E308" s="871">
        <v>2024.0</v>
      </c>
      <c r="F308" s="871" t="s">
        <v>198</v>
      </c>
      <c r="G308" s="867" t="s">
        <v>8</v>
      </c>
      <c r="H308" s="868"/>
    </row>
    <row r="309">
      <c r="A309" s="869">
        <v>10285.0</v>
      </c>
      <c r="B309" s="870" t="s">
        <v>537</v>
      </c>
      <c r="C309" s="870" t="s">
        <v>511</v>
      </c>
      <c r="D309" s="870" t="s">
        <v>216</v>
      </c>
      <c r="E309" s="871">
        <v>2024.0</v>
      </c>
      <c r="F309" s="871" t="s">
        <v>255</v>
      </c>
      <c r="G309" s="867" t="s">
        <v>8</v>
      </c>
      <c r="H309" s="868"/>
    </row>
    <row r="310">
      <c r="A310" s="869">
        <v>10297.0</v>
      </c>
      <c r="B310" s="870" t="s">
        <v>538</v>
      </c>
      <c r="C310" s="870" t="s">
        <v>511</v>
      </c>
      <c r="D310" s="870" t="s">
        <v>221</v>
      </c>
      <c r="E310" s="871">
        <v>2025.0</v>
      </c>
      <c r="F310" s="871" t="s">
        <v>201</v>
      </c>
      <c r="G310" s="867" t="s">
        <v>8</v>
      </c>
      <c r="H310" s="868"/>
    </row>
    <row r="311">
      <c r="A311" s="869">
        <v>10313.0</v>
      </c>
      <c r="B311" s="870" t="s">
        <v>539</v>
      </c>
      <c r="C311" s="870" t="s">
        <v>511</v>
      </c>
      <c r="D311" s="870" t="s">
        <v>114</v>
      </c>
      <c r="E311" s="871">
        <v>2025.0</v>
      </c>
      <c r="F311" s="871" t="s">
        <v>201</v>
      </c>
      <c r="G311" s="867" t="s">
        <v>8</v>
      </c>
      <c r="H311" s="868"/>
    </row>
    <row r="312">
      <c r="A312" s="869">
        <v>10321.0</v>
      </c>
      <c r="B312" s="870" t="s">
        <v>540</v>
      </c>
      <c r="C312" s="870" t="s">
        <v>511</v>
      </c>
      <c r="D312" s="870" t="s">
        <v>221</v>
      </c>
      <c r="E312" s="871">
        <v>2025.0</v>
      </c>
      <c r="F312" s="871" t="s">
        <v>201</v>
      </c>
      <c r="G312" s="867" t="s">
        <v>8</v>
      </c>
      <c r="H312" s="868"/>
    </row>
    <row r="313">
      <c r="A313" s="869">
        <v>10325.0</v>
      </c>
      <c r="B313" s="870" t="s">
        <v>541</v>
      </c>
      <c r="C313" s="870" t="s">
        <v>511</v>
      </c>
      <c r="D313" s="870" t="s">
        <v>257</v>
      </c>
      <c r="E313" s="871">
        <v>2025.0</v>
      </c>
      <c r="F313" s="871" t="s">
        <v>201</v>
      </c>
      <c r="G313" s="867" t="s">
        <v>8</v>
      </c>
      <c r="H313" s="868"/>
    </row>
    <row r="314">
      <c r="A314" s="869">
        <v>1289.0</v>
      </c>
      <c r="B314" s="870" t="s">
        <v>542</v>
      </c>
      <c r="C314" s="870" t="s">
        <v>543</v>
      </c>
      <c r="D314" s="870" t="s">
        <v>195</v>
      </c>
      <c r="E314" s="871">
        <v>2024.0</v>
      </c>
      <c r="F314" s="871" t="s">
        <v>196</v>
      </c>
      <c r="G314" s="867" t="s">
        <v>11</v>
      </c>
      <c r="H314" s="868"/>
    </row>
    <row r="315">
      <c r="A315" s="869">
        <v>1400.0</v>
      </c>
      <c r="B315" s="870" t="s">
        <v>544</v>
      </c>
      <c r="C315" s="870" t="s">
        <v>545</v>
      </c>
      <c r="D315" s="870" t="s">
        <v>192</v>
      </c>
      <c r="E315" s="871">
        <v>2024.0</v>
      </c>
      <c r="F315" s="871" t="s">
        <v>193</v>
      </c>
      <c r="G315" s="867" t="s">
        <v>11</v>
      </c>
      <c r="H315" s="868"/>
    </row>
    <row r="316">
      <c r="A316" s="869">
        <v>1719.0</v>
      </c>
      <c r="B316" s="870" t="s">
        <v>546</v>
      </c>
      <c r="C316" s="870" t="s">
        <v>547</v>
      </c>
      <c r="D316" s="870" t="s">
        <v>195</v>
      </c>
      <c r="E316" s="871">
        <v>2024.0</v>
      </c>
      <c r="F316" s="871" t="s">
        <v>196</v>
      </c>
      <c r="G316" s="867" t="s">
        <v>11</v>
      </c>
      <c r="H316" s="868"/>
    </row>
    <row r="317">
      <c r="A317" s="869">
        <v>1910.0</v>
      </c>
      <c r="B317" s="870" t="s">
        <v>548</v>
      </c>
      <c r="C317" s="870" t="s">
        <v>549</v>
      </c>
      <c r="D317" s="870" t="s">
        <v>192</v>
      </c>
      <c r="E317" s="871">
        <v>2025.0</v>
      </c>
      <c r="F317" s="871" t="s">
        <v>198</v>
      </c>
      <c r="G317" s="867" t="s">
        <v>11</v>
      </c>
      <c r="H317" s="868"/>
    </row>
    <row r="318">
      <c r="A318" s="869">
        <v>1996.0</v>
      </c>
      <c r="B318" s="870" t="s">
        <v>550</v>
      </c>
      <c r="C318" s="870" t="s">
        <v>543</v>
      </c>
      <c r="D318" s="870" t="s">
        <v>216</v>
      </c>
      <c r="E318" s="871">
        <v>2024.0</v>
      </c>
      <c r="F318" s="872"/>
      <c r="G318" s="867" t="s">
        <v>11</v>
      </c>
      <c r="H318" s="868"/>
    </row>
    <row r="319">
      <c r="A319" s="869">
        <v>2342.0</v>
      </c>
      <c r="B319" s="870" t="s">
        <v>551</v>
      </c>
      <c r="C319" s="870" t="s">
        <v>549</v>
      </c>
      <c r="D319" s="870" t="s">
        <v>192</v>
      </c>
      <c r="E319" s="871">
        <v>2025.0</v>
      </c>
      <c r="F319" s="871" t="s">
        <v>211</v>
      </c>
      <c r="G319" s="867" t="s">
        <v>11</v>
      </c>
      <c r="H319" s="868"/>
    </row>
    <row r="320">
      <c r="A320" s="869">
        <v>2582.0</v>
      </c>
      <c r="B320" s="870" t="s">
        <v>552</v>
      </c>
      <c r="C320" s="870" t="s">
        <v>543</v>
      </c>
      <c r="D320" s="870" t="s">
        <v>195</v>
      </c>
      <c r="E320" s="871">
        <v>2024.0</v>
      </c>
      <c r="F320" s="871" t="s">
        <v>196</v>
      </c>
      <c r="G320" s="867" t="s">
        <v>11</v>
      </c>
      <c r="H320" s="868"/>
    </row>
    <row r="321">
      <c r="A321" s="869">
        <v>2614.0</v>
      </c>
      <c r="B321" s="870" t="s">
        <v>553</v>
      </c>
      <c r="C321" s="870" t="s">
        <v>547</v>
      </c>
      <c r="D321" s="870" t="s">
        <v>195</v>
      </c>
      <c r="E321" s="871">
        <v>2024.0</v>
      </c>
      <c r="F321" s="871" t="s">
        <v>211</v>
      </c>
      <c r="G321" s="867" t="s">
        <v>11</v>
      </c>
      <c r="H321" s="868"/>
    </row>
    <row r="322">
      <c r="A322" s="869">
        <v>2615.0</v>
      </c>
      <c r="B322" s="870" t="s">
        <v>554</v>
      </c>
      <c r="C322" s="870" t="s">
        <v>547</v>
      </c>
      <c r="D322" s="870" t="s">
        <v>195</v>
      </c>
      <c r="E322" s="871">
        <v>2024.0</v>
      </c>
      <c r="F322" s="871" t="s">
        <v>198</v>
      </c>
      <c r="G322" s="867" t="s">
        <v>11</v>
      </c>
      <c r="H322" s="868"/>
    </row>
    <row r="323">
      <c r="A323" s="869">
        <v>2624.0</v>
      </c>
      <c r="B323" s="870" t="s">
        <v>555</v>
      </c>
      <c r="C323" s="870" t="s">
        <v>543</v>
      </c>
      <c r="D323" s="870" t="s">
        <v>195</v>
      </c>
      <c r="E323" s="871">
        <v>2024.0</v>
      </c>
      <c r="F323" s="871" t="s">
        <v>193</v>
      </c>
      <c r="G323" s="867" t="s">
        <v>11</v>
      </c>
      <c r="H323" s="868"/>
    </row>
    <row r="324">
      <c r="A324" s="869">
        <v>2626.0</v>
      </c>
      <c r="B324" s="870" t="s">
        <v>556</v>
      </c>
      <c r="C324" s="870" t="s">
        <v>543</v>
      </c>
      <c r="D324" s="870" t="s">
        <v>439</v>
      </c>
      <c r="E324" s="871">
        <v>2025.0</v>
      </c>
      <c r="F324" s="871" t="s">
        <v>196</v>
      </c>
      <c r="G324" s="867" t="s">
        <v>11</v>
      </c>
      <c r="H324" s="868"/>
    </row>
    <row r="325">
      <c r="A325" s="869">
        <v>2635.0</v>
      </c>
      <c r="B325" s="870" t="s">
        <v>557</v>
      </c>
      <c r="C325" s="870" t="s">
        <v>543</v>
      </c>
      <c r="D325" s="870" t="s">
        <v>192</v>
      </c>
      <c r="E325" s="871">
        <v>2024.0</v>
      </c>
      <c r="F325" s="871" t="s">
        <v>196</v>
      </c>
      <c r="G325" s="867" t="s">
        <v>11</v>
      </c>
      <c r="H325" s="868"/>
    </row>
    <row r="326">
      <c r="A326" s="869">
        <v>2655.0</v>
      </c>
      <c r="B326" s="870" t="s">
        <v>558</v>
      </c>
      <c r="C326" s="870" t="s">
        <v>543</v>
      </c>
      <c r="D326" s="870" t="s">
        <v>195</v>
      </c>
      <c r="E326" s="871">
        <v>2024.0</v>
      </c>
      <c r="F326" s="871" t="s">
        <v>193</v>
      </c>
      <c r="G326" s="867" t="s">
        <v>11</v>
      </c>
      <c r="H326" s="868"/>
    </row>
    <row r="327">
      <c r="A327" s="869">
        <v>2672.0</v>
      </c>
      <c r="B327" s="870" t="s">
        <v>559</v>
      </c>
      <c r="C327" s="870" t="s">
        <v>545</v>
      </c>
      <c r="D327" s="870" t="s">
        <v>195</v>
      </c>
      <c r="E327" s="871">
        <v>2025.0</v>
      </c>
      <c r="F327" s="871" t="s">
        <v>193</v>
      </c>
      <c r="G327" s="867" t="s">
        <v>11</v>
      </c>
      <c r="H327" s="868"/>
    </row>
    <row r="328">
      <c r="A328" s="869">
        <v>2679.0</v>
      </c>
      <c r="B328" s="870" t="s">
        <v>560</v>
      </c>
      <c r="C328" s="870" t="s">
        <v>561</v>
      </c>
      <c r="D328" s="870" t="s">
        <v>192</v>
      </c>
      <c r="E328" s="871">
        <v>2024.0</v>
      </c>
      <c r="F328" s="871" t="s">
        <v>198</v>
      </c>
      <c r="G328" s="867" t="s">
        <v>11</v>
      </c>
      <c r="H328" s="868"/>
    </row>
    <row r="329">
      <c r="A329" s="869">
        <v>2686.0</v>
      </c>
      <c r="B329" s="870" t="s">
        <v>562</v>
      </c>
      <c r="C329" s="870" t="s">
        <v>561</v>
      </c>
      <c r="D329" s="870" t="s">
        <v>192</v>
      </c>
      <c r="E329" s="871">
        <v>2024.0</v>
      </c>
      <c r="F329" s="871" t="s">
        <v>198</v>
      </c>
      <c r="G329" s="867" t="s">
        <v>11</v>
      </c>
      <c r="H329" s="868"/>
    </row>
    <row r="330">
      <c r="A330" s="869">
        <v>2701.0</v>
      </c>
      <c r="B330" s="870" t="s">
        <v>563</v>
      </c>
      <c r="C330" s="870" t="s">
        <v>561</v>
      </c>
      <c r="D330" s="870" t="s">
        <v>192</v>
      </c>
      <c r="E330" s="871">
        <v>2024.0</v>
      </c>
      <c r="F330" s="871" t="s">
        <v>198</v>
      </c>
      <c r="G330" s="867" t="s">
        <v>11</v>
      </c>
      <c r="H330" s="868"/>
    </row>
    <row r="331">
      <c r="A331" s="869">
        <v>2710.0</v>
      </c>
      <c r="B331" s="870" t="s">
        <v>564</v>
      </c>
      <c r="C331" s="870" t="s">
        <v>561</v>
      </c>
      <c r="D331" s="870" t="s">
        <v>192</v>
      </c>
      <c r="E331" s="871">
        <v>2024.0</v>
      </c>
      <c r="F331" s="871" t="s">
        <v>201</v>
      </c>
      <c r="G331" s="867" t="s">
        <v>11</v>
      </c>
      <c r="H331" s="868"/>
    </row>
    <row r="332">
      <c r="A332" s="869">
        <v>2742.0</v>
      </c>
      <c r="B332" s="870" t="s">
        <v>565</v>
      </c>
      <c r="C332" s="870" t="s">
        <v>547</v>
      </c>
      <c r="D332" s="870" t="s">
        <v>195</v>
      </c>
      <c r="E332" s="871">
        <v>2024.0</v>
      </c>
      <c r="F332" s="871" t="s">
        <v>193</v>
      </c>
      <c r="G332" s="867" t="s">
        <v>11</v>
      </c>
      <c r="H332" s="868"/>
    </row>
    <row r="333">
      <c r="A333" s="869">
        <v>3204.0</v>
      </c>
      <c r="B333" s="870" t="s">
        <v>566</v>
      </c>
      <c r="C333" s="870" t="s">
        <v>561</v>
      </c>
      <c r="D333" s="870" t="s">
        <v>195</v>
      </c>
      <c r="E333" s="871">
        <v>2024.0</v>
      </c>
      <c r="F333" s="871" t="s">
        <v>198</v>
      </c>
      <c r="G333" s="867" t="s">
        <v>11</v>
      </c>
      <c r="H333" s="868"/>
    </row>
    <row r="334">
      <c r="A334" s="869">
        <v>3220.0</v>
      </c>
      <c r="B334" s="870" t="s">
        <v>567</v>
      </c>
      <c r="C334" s="870" t="s">
        <v>545</v>
      </c>
      <c r="D334" s="870" t="s">
        <v>192</v>
      </c>
      <c r="E334" s="871">
        <v>2024.0</v>
      </c>
      <c r="F334" s="871" t="s">
        <v>198</v>
      </c>
      <c r="G334" s="867" t="s">
        <v>11</v>
      </c>
      <c r="H334" s="868"/>
    </row>
    <row r="335">
      <c r="A335" s="869">
        <v>3657.0</v>
      </c>
      <c r="B335" s="870" t="s">
        <v>568</v>
      </c>
      <c r="C335" s="870" t="s">
        <v>547</v>
      </c>
      <c r="D335" s="870" t="s">
        <v>257</v>
      </c>
      <c r="E335" s="871">
        <v>2024.0</v>
      </c>
      <c r="F335" s="871" t="s">
        <v>211</v>
      </c>
      <c r="G335" s="867" t="s">
        <v>11</v>
      </c>
      <c r="H335" s="868"/>
    </row>
    <row r="336">
      <c r="A336" s="869">
        <v>3675.0</v>
      </c>
      <c r="B336" s="870" t="s">
        <v>569</v>
      </c>
      <c r="C336" s="870" t="s">
        <v>545</v>
      </c>
      <c r="D336" s="870" t="s">
        <v>195</v>
      </c>
      <c r="E336" s="871">
        <v>2024.0</v>
      </c>
      <c r="F336" s="871" t="s">
        <v>196</v>
      </c>
      <c r="G336" s="867" t="s">
        <v>11</v>
      </c>
      <c r="H336" s="868"/>
    </row>
    <row r="337">
      <c r="A337" s="869">
        <v>3940.0</v>
      </c>
      <c r="B337" s="870" t="s">
        <v>570</v>
      </c>
      <c r="C337" s="870" t="s">
        <v>561</v>
      </c>
      <c r="D337" s="870" t="s">
        <v>257</v>
      </c>
      <c r="E337" s="871">
        <v>2024.0</v>
      </c>
      <c r="F337" s="871" t="s">
        <v>201</v>
      </c>
      <c r="G337" s="867" t="s">
        <v>11</v>
      </c>
      <c r="H337" s="868"/>
    </row>
    <row r="338">
      <c r="A338" s="869">
        <v>4392.0</v>
      </c>
      <c r="B338" s="870" t="s">
        <v>571</v>
      </c>
      <c r="C338" s="870" t="s">
        <v>547</v>
      </c>
      <c r="D338" s="870" t="s">
        <v>195</v>
      </c>
      <c r="E338" s="871">
        <v>2024.0</v>
      </c>
      <c r="F338" s="871" t="s">
        <v>193</v>
      </c>
      <c r="G338" s="867" t="s">
        <v>11</v>
      </c>
      <c r="H338" s="868"/>
    </row>
    <row r="339">
      <c r="A339" s="869">
        <v>4418.0</v>
      </c>
      <c r="B339" s="870" t="s">
        <v>572</v>
      </c>
      <c r="C339" s="870" t="s">
        <v>561</v>
      </c>
      <c r="D339" s="870" t="s">
        <v>192</v>
      </c>
      <c r="E339" s="871">
        <v>2024.0</v>
      </c>
      <c r="F339" s="871" t="s">
        <v>201</v>
      </c>
      <c r="G339" s="867" t="s">
        <v>11</v>
      </c>
      <c r="H339" s="868"/>
    </row>
    <row r="340">
      <c r="A340" s="869">
        <v>4489.0</v>
      </c>
      <c r="B340" s="870" t="s">
        <v>573</v>
      </c>
      <c r="C340" s="870" t="s">
        <v>545</v>
      </c>
      <c r="D340" s="870" t="s">
        <v>195</v>
      </c>
      <c r="E340" s="871">
        <v>2024.0</v>
      </c>
      <c r="F340" s="871" t="s">
        <v>193</v>
      </c>
      <c r="G340" s="867" t="s">
        <v>11</v>
      </c>
      <c r="H340" s="868"/>
    </row>
    <row r="341">
      <c r="A341" s="869">
        <v>4858.0</v>
      </c>
      <c r="B341" s="870" t="s">
        <v>574</v>
      </c>
      <c r="C341" s="870" t="s">
        <v>561</v>
      </c>
      <c r="D341" s="870" t="s">
        <v>195</v>
      </c>
      <c r="E341" s="871">
        <v>2024.0</v>
      </c>
      <c r="F341" s="871" t="s">
        <v>198</v>
      </c>
      <c r="G341" s="867" t="s">
        <v>11</v>
      </c>
      <c r="H341" s="868"/>
    </row>
    <row r="342">
      <c r="A342" s="869">
        <v>5018.0</v>
      </c>
      <c r="B342" s="870" t="s">
        <v>575</v>
      </c>
      <c r="C342" s="870" t="s">
        <v>547</v>
      </c>
      <c r="D342" s="870" t="s">
        <v>195</v>
      </c>
      <c r="E342" s="871">
        <v>2024.0</v>
      </c>
      <c r="F342" s="871" t="s">
        <v>196</v>
      </c>
      <c r="G342" s="867" t="s">
        <v>11</v>
      </c>
      <c r="H342" s="868"/>
    </row>
    <row r="343">
      <c r="A343" s="869">
        <v>5514.0</v>
      </c>
      <c r="B343" s="870" t="s">
        <v>576</v>
      </c>
      <c r="C343" s="870" t="s">
        <v>543</v>
      </c>
      <c r="D343" s="870" t="s">
        <v>195</v>
      </c>
      <c r="E343" s="871">
        <v>2024.0</v>
      </c>
      <c r="F343" s="871" t="s">
        <v>196</v>
      </c>
      <c r="G343" s="867" t="s">
        <v>11</v>
      </c>
      <c r="H343" s="868"/>
    </row>
    <row r="344">
      <c r="A344" s="869">
        <v>5517.0</v>
      </c>
      <c r="B344" s="870" t="s">
        <v>577</v>
      </c>
      <c r="C344" s="870" t="s">
        <v>547</v>
      </c>
      <c r="D344" s="870" t="s">
        <v>195</v>
      </c>
      <c r="E344" s="871">
        <v>2024.0</v>
      </c>
      <c r="F344" s="871" t="s">
        <v>198</v>
      </c>
      <c r="G344" s="867" t="s">
        <v>11</v>
      </c>
      <c r="H344" s="868"/>
    </row>
    <row r="345">
      <c r="A345" s="869">
        <v>5640.0</v>
      </c>
      <c r="B345" s="870" t="s">
        <v>578</v>
      </c>
      <c r="C345" s="870" t="s">
        <v>545</v>
      </c>
      <c r="D345" s="870" t="s">
        <v>195</v>
      </c>
      <c r="E345" s="871">
        <v>2025.0</v>
      </c>
      <c r="F345" s="871" t="s">
        <v>196</v>
      </c>
      <c r="G345" s="867" t="s">
        <v>11</v>
      </c>
      <c r="H345" s="868"/>
    </row>
    <row r="346">
      <c r="A346" s="869">
        <v>5670.0</v>
      </c>
      <c r="B346" s="870" t="s">
        <v>579</v>
      </c>
      <c r="C346" s="870" t="s">
        <v>561</v>
      </c>
      <c r="D346" s="870" t="s">
        <v>195</v>
      </c>
      <c r="E346" s="871">
        <v>2024.0</v>
      </c>
      <c r="F346" s="871" t="s">
        <v>196</v>
      </c>
      <c r="G346" s="867" t="s">
        <v>11</v>
      </c>
      <c r="H346" s="868"/>
    </row>
    <row r="347">
      <c r="A347" s="869">
        <v>5699.0</v>
      </c>
      <c r="B347" s="870" t="s">
        <v>580</v>
      </c>
      <c r="C347" s="870" t="s">
        <v>561</v>
      </c>
      <c r="D347" s="870" t="s">
        <v>192</v>
      </c>
      <c r="E347" s="871">
        <v>2024.0</v>
      </c>
      <c r="F347" s="871" t="s">
        <v>198</v>
      </c>
      <c r="G347" s="867" t="s">
        <v>11</v>
      </c>
      <c r="H347" s="868"/>
    </row>
    <row r="348">
      <c r="A348" s="869">
        <v>6435.0</v>
      </c>
      <c r="B348" s="870" t="s">
        <v>581</v>
      </c>
      <c r="C348" s="870" t="s">
        <v>549</v>
      </c>
      <c r="D348" s="870" t="s">
        <v>192</v>
      </c>
      <c r="E348" s="871">
        <v>2025.0</v>
      </c>
      <c r="F348" s="871" t="s">
        <v>193</v>
      </c>
      <c r="G348" s="867" t="s">
        <v>11</v>
      </c>
      <c r="H348" s="868"/>
    </row>
    <row r="349">
      <c r="A349" s="869">
        <v>6723.0</v>
      </c>
      <c r="B349" s="870" t="s">
        <v>582</v>
      </c>
      <c r="C349" s="870" t="s">
        <v>549</v>
      </c>
      <c r="D349" s="870" t="s">
        <v>195</v>
      </c>
      <c r="E349" s="871">
        <v>2024.0</v>
      </c>
      <c r="F349" s="871" t="s">
        <v>193</v>
      </c>
      <c r="G349" s="867" t="s">
        <v>11</v>
      </c>
      <c r="H349" s="868"/>
    </row>
    <row r="350">
      <c r="A350" s="869">
        <v>6725.0</v>
      </c>
      <c r="B350" s="870" t="s">
        <v>583</v>
      </c>
      <c r="C350" s="870" t="s">
        <v>549</v>
      </c>
      <c r="D350" s="870" t="s">
        <v>257</v>
      </c>
      <c r="E350" s="871">
        <v>2024.0</v>
      </c>
      <c r="F350" s="871" t="s">
        <v>196</v>
      </c>
      <c r="G350" s="867" t="s">
        <v>11</v>
      </c>
      <c r="H350" s="868"/>
    </row>
    <row r="351">
      <c r="A351" s="869">
        <v>6891.0</v>
      </c>
      <c r="B351" s="870" t="s">
        <v>584</v>
      </c>
      <c r="C351" s="870" t="s">
        <v>545</v>
      </c>
      <c r="D351" s="870" t="s">
        <v>192</v>
      </c>
      <c r="E351" s="871">
        <v>2024.0</v>
      </c>
      <c r="F351" s="871" t="s">
        <v>193</v>
      </c>
      <c r="G351" s="867" t="s">
        <v>11</v>
      </c>
      <c r="H351" s="868"/>
    </row>
    <row r="352">
      <c r="A352" s="869">
        <v>7030.0</v>
      </c>
      <c r="B352" s="870" t="s">
        <v>585</v>
      </c>
      <c r="C352" s="870" t="s">
        <v>561</v>
      </c>
      <c r="D352" s="870" t="s">
        <v>114</v>
      </c>
      <c r="E352" s="871">
        <v>2024.0</v>
      </c>
      <c r="F352" s="871" t="s">
        <v>198</v>
      </c>
      <c r="G352" s="867" t="s">
        <v>11</v>
      </c>
      <c r="H352" s="868"/>
    </row>
    <row r="353">
      <c r="A353" s="869">
        <v>7125.0</v>
      </c>
      <c r="B353" s="870" t="s">
        <v>586</v>
      </c>
      <c r="C353" s="870" t="s">
        <v>561</v>
      </c>
      <c r="D353" s="870" t="s">
        <v>195</v>
      </c>
      <c r="E353" s="871">
        <v>2025.0</v>
      </c>
      <c r="F353" s="871" t="s">
        <v>211</v>
      </c>
      <c r="G353" s="867" t="s">
        <v>11</v>
      </c>
      <c r="H353" s="868"/>
    </row>
    <row r="354">
      <c r="A354" s="869">
        <v>8196.0</v>
      </c>
      <c r="B354" s="870" t="s">
        <v>587</v>
      </c>
      <c r="C354" s="870" t="s">
        <v>545</v>
      </c>
      <c r="D354" s="870" t="s">
        <v>192</v>
      </c>
      <c r="E354" s="871">
        <v>2025.0</v>
      </c>
      <c r="F354" s="871" t="s">
        <v>198</v>
      </c>
      <c r="G354" s="867" t="s">
        <v>11</v>
      </c>
      <c r="H354" s="868"/>
    </row>
    <row r="355">
      <c r="A355" s="869">
        <v>8453.0</v>
      </c>
      <c r="B355" s="870" t="s">
        <v>588</v>
      </c>
      <c r="C355" s="870" t="s">
        <v>547</v>
      </c>
      <c r="D355" s="870" t="s">
        <v>195</v>
      </c>
      <c r="E355" s="871">
        <v>2024.0</v>
      </c>
      <c r="F355" s="871" t="s">
        <v>193</v>
      </c>
      <c r="G355" s="867" t="s">
        <v>11</v>
      </c>
      <c r="H355" s="868"/>
    </row>
    <row r="356">
      <c r="A356" s="869">
        <v>8454.0</v>
      </c>
      <c r="B356" s="870" t="s">
        <v>589</v>
      </c>
      <c r="C356" s="870" t="s">
        <v>547</v>
      </c>
      <c r="D356" s="870" t="s">
        <v>257</v>
      </c>
      <c r="E356" s="871">
        <v>2024.0</v>
      </c>
      <c r="F356" s="871" t="s">
        <v>198</v>
      </c>
      <c r="G356" s="867" t="s">
        <v>11</v>
      </c>
      <c r="H356" s="868"/>
    </row>
    <row r="357">
      <c r="A357" s="869">
        <v>8830.0</v>
      </c>
      <c r="B357" s="870" t="s">
        <v>590</v>
      </c>
      <c r="C357" s="870" t="s">
        <v>543</v>
      </c>
      <c r="D357" s="870" t="s">
        <v>195</v>
      </c>
      <c r="E357" s="871">
        <v>2024.0</v>
      </c>
      <c r="F357" s="871" t="s">
        <v>193</v>
      </c>
      <c r="G357" s="867" t="s">
        <v>11</v>
      </c>
      <c r="H357" s="868"/>
    </row>
    <row r="358">
      <c r="A358" s="869">
        <v>9184.0</v>
      </c>
      <c r="B358" s="870" t="s">
        <v>591</v>
      </c>
      <c r="C358" s="870" t="s">
        <v>547</v>
      </c>
      <c r="D358" s="870" t="s">
        <v>195</v>
      </c>
      <c r="E358" s="871">
        <v>2024.0</v>
      </c>
      <c r="F358" s="871" t="s">
        <v>193</v>
      </c>
      <c r="G358" s="867" t="s">
        <v>11</v>
      </c>
      <c r="H358" s="868"/>
    </row>
    <row r="359">
      <c r="A359" s="869">
        <v>9252.0</v>
      </c>
      <c r="B359" s="870" t="s">
        <v>592</v>
      </c>
      <c r="C359" s="870" t="s">
        <v>543</v>
      </c>
      <c r="D359" s="870" t="s">
        <v>195</v>
      </c>
      <c r="E359" s="871">
        <v>2024.0</v>
      </c>
      <c r="F359" s="871" t="s">
        <v>201</v>
      </c>
      <c r="G359" s="867" t="s">
        <v>11</v>
      </c>
      <c r="H359" s="868"/>
    </row>
    <row r="360">
      <c r="A360" s="869">
        <v>9253.0</v>
      </c>
      <c r="B360" s="870" t="s">
        <v>593</v>
      </c>
      <c r="C360" s="870" t="s">
        <v>543</v>
      </c>
      <c r="D360" s="870" t="s">
        <v>114</v>
      </c>
      <c r="E360" s="871">
        <v>2024.0</v>
      </c>
      <c r="F360" s="871" t="s">
        <v>201</v>
      </c>
      <c r="G360" s="867" t="s">
        <v>11</v>
      </c>
      <c r="H360" s="868"/>
    </row>
    <row r="361">
      <c r="A361" s="869">
        <v>9287.0</v>
      </c>
      <c r="B361" s="870" t="s">
        <v>594</v>
      </c>
      <c r="C361" s="870" t="s">
        <v>543</v>
      </c>
      <c r="D361" s="870" t="s">
        <v>195</v>
      </c>
      <c r="E361" s="871">
        <v>2024.0</v>
      </c>
      <c r="F361" s="871" t="s">
        <v>201</v>
      </c>
      <c r="G361" s="867" t="s">
        <v>11</v>
      </c>
      <c r="H361" s="868"/>
    </row>
    <row r="362">
      <c r="A362" s="869">
        <v>9429.0</v>
      </c>
      <c r="B362" s="870" t="s">
        <v>595</v>
      </c>
      <c r="C362" s="870" t="s">
        <v>561</v>
      </c>
      <c r="D362" s="870" t="s">
        <v>114</v>
      </c>
      <c r="E362" s="871">
        <v>2024.0</v>
      </c>
      <c r="F362" s="871" t="s">
        <v>211</v>
      </c>
      <c r="G362" s="867" t="s">
        <v>11</v>
      </c>
      <c r="H362" s="868"/>
    </row>
    <row r="363">
      <c r="A363" s="869">
        <v>9491.0</v>
      </c>
      <c r="B363" s="870" t="s">
        <v>596</v>
      </c>
      <c r="C363" s="870" t="s">
        <v>561</v>
      </c>
      <c r="D363" s="870" t="s">
        <v>114</v>
      </c>
      <c r="E363" s="871">
        <v>2024.0</v>
      </c>
      <c r="F363" s="871" t="s">
        <v>193</v>
      </c>
      <c r="G363" s="867" t="s">
        <v>11</v>
      </c>
      <c r="H363" s="868"/>
    </row>
    <row r="364">
      <c r="A364" s="869">
        <v>9535.0</v>
      </c>
      <c r="B364" s="870" t="s">
        <v>597</v>
      </c>
      <c r="C364" s="870" t="s">
        <v>547</v>
      </c>
      <c r="D364" s="870" t="s">
        <v>114</v>
      </c>
      <c r="E364" s="871">
        <v>2024.0</v>
      </c>
      <c r="F364" s="871" t="s">
        <v>193</v>
      </c>
      <c r="G364" s="867" t="s">
        <v>11</v>
      </c>
      <c r="H364" s="868"/>
    </row>
    <row r="365">
      <c r="A365" s="869">
        <v>9545.0</v>
      </c>
      <c r="B365" s="870" t="s">
        <v>598</v>
      </c>
      <c r="C365" s="870" t="s">
        <v>547</v>
      </c>
      <c r="D365" s="870" t="s">
        <v>114</v>
      </c>
      <c r="E365" s="871">
        <v>2025.0</v>
      </c>
      <c r="F365" s="871" t="s">
        <v>193</v>
      </c>
      <c r="G365" s="867" t="s">
        <v>11</v>
      </c>
      <c r="H365" s="868"/>
    </row>
    <row r="366">
      <c r="A366" s="869">
        <v>9610.0</v>
      </c>
      <c r="B366" s="870" t="s">
        <v>599</v>
      </c>
      <c r="C366" s="870" t="s">
        <v>561</v>
      </c>
      <c r="D366" s="870" t="s">
        <v>114</v>
      </c>
      <c r="E366" s="871">
        <v>2024.0</v>
      </c>
      <c r="F366" s="871" t="s">
        <v>201</v>
      </c>
      <c r="G366" s="867" t="s">
        <v>11</v>
      </c>
      <c r="H366" s="868"/>
    </row>
    <row r="367">
      <c r="A367" s="869">
        <v>9645.0</v>
      </c>
      <c r="B367" s="870" t="s">
        <v>600</v>
      </c>
      <c r="C367" s="870" t="s">
        <v>547</v>
      </c>
      <c r="D367" s="870" t="s">
        <v>114</v>
      </c>
      <c r="E367" s="871">
        <v>2024.0</v>
      </c>
      <c r="F367" s="871" t="s">
        <v>201</v>
      </c>
      <c r="G367" s="867" t="s">
        <v>11</v>
      </c>
      <c r="H367" s="868"/>
    </row>
    <row r="368">
      <c r="A368" s="869">
        <v>9646.0</v>
      </c>
      <c r="B368" s="870" t="s">
        <v>601</v>
      </c>
      <c r="C368" s="870" t="s">
        <v>547</v>
      </c>
      <c r="D368" s="870" t="s">
        <v>114</v>
      </c>
      <c r="E368" s="871">
        <v>2024.0</v>
      </c>
      <c r="F368" s="871" t="s">
        <v>196</v>
      </c>
      <c r="G368" s="867" t="s">
        <v>11</v>
      </c>
      <c r="H368" s="868"/>
    </row>
    <row r="369">
      <c r="A369" s="869">
        <v>9910.0</v>
      </c>
      <c r="B369" s="870" t="s">
        <v>602</v>
      </c>
      <c r="C369" s="870" t="s">
        <v>545</v>
      </c>
      <c r="D369" s="870" t="s">
        <v>195</v>
      </c>
      <c r="E369" s="871">
        <v>2025.0</v>
      </c>
      <c r="F369" s="871" t="s">
        <v>198</v>
      </c>
      <c r="G369" s="867" t="s">
        <v>11</v>
      </c>
      <c r="H369" s="868"/>
    </row>
    <row r="370">
      <c r="A370" s="869">
        <v>9981.0</v>
      </c>
      <c r="B370" s="870" t="s">
        <v>603</v>
      </c>
      <c r="C370" s="870" t="s">
        <v>543</v>
      </c>
      <c r="D370" s="870" t="s">
        <v>114</v>
      </c>
      <c r="E370" s="871">
        <v>2024.0</v>
      </c>
      <c r="F370" s="871" t="s">
        <v>201</v>
      </c>
      <c r="G370" s="867" t="s">
        <v>11</v>
      </c>
      <c r="H370" s="868"/>
    </row>
    <row r="371">
      <c r="A371" s="869">
        <v>10036.0</v>
      </c>
      <c r="B371" s="870" t="s">
        <v>604</v>
      </c>
      <c r="C371" s="870" t="s">
        <v>543</v>
      </c>
      <c r="D371" s="870" t="s">
        <v>114</v>
      </c>
      <c r="E371" s="871">
        <v>2024.0</v>
      </c>
      <c r="F371" s="871" t="s">
        <v>201</v>
      </c>
      <c r="G371" s="867" t="s">
        <v>11</v>
      </c>
      <c r="H371" s="868"/>
    </row>
    <row r="372">
      <c r="A372" s="869">
        <v>10037.0</v>
      </c>
      <c r="B372" s="870" t="s">
        <v>605</v>
      </c>
      <c r="C372" s="870" t="s">
        <v>543</v>
      </c>
      <c r="D372" s="870" t="s">
        <v>114</v>
      </c>
      <c r="E372" s="871">
        <v>2024.0</v>
      </c>
      <c r="F372" s="871" t="s">
        <v>201</v>
      </c>
      <c r="G372" s="867" t="s">
        <v>11</v>
      </c>
      <c r="H372" s="868"/>
    </row>
    <row r="373">
      <c r="A373" s="869">
        <v>10070.0</v>
      </c>
      <c r="B373" s="870" t="s">
        <v>606</v>
      </c>
      <c r="C373" s="870" t="s">
        <v>543</v>
      </c>
      <c r="D373" s="870" t="s">
        <v>114</v>
      </c>
      <c r="E373" s="871">
        <v>2024.0</v>
      </c>
      <c r="F373" s="871" t="s">
        <v>201</v>
      </c>
      <c r="G373" s="867" t="s">
        <v>11</v>
      </c>
      <c r="H373" s="868"/>
    </row>
    <row r="374">
      <c r="A374" s="869">
        <v>10075.0</v>
      </c>
      <c r="B374" s="870" t="s">
        <v>607</v>
      </c>
      <c r="C374" s="870" t="s">
        <v>543</v>
      </c>
      <c r="D374" s="870" t="s">
        <v>195</v>
      </c>
      <c r="E374" s="871">
        <v>2024.0</v>
      </c>
      <c r="F374" s="871" t="s">
        <v>201</v>
      </c>
      <c r="G374" s="867" t="s">
        <v>11</v>
      </c>
      <c r="H374" s="868"/>
    </row>
    <row r="375">
      <c r="A375" s="869">
        <v>10115.0</v>
      </c>
      <c r="B375" s="870" t="s">
        <v>608</v>
      </c>
      <c r="C375" s="870" t="s">
        <v>543</v>
      </c>
      <c r="D375" s="870" t="s">
        <v>114</v>
      </c>
      <c r="E375" s="871">
        <v>2024.0</v>
      </c>
      <c r="F375" s="871" t="s">
        <v>201</v>
      </c>
      <c r="G375" s="867" t="s">
        <v>11</v>
      </c>
      <c r="H375" s="868"/>
    </row>
    <row r="376">
      <c r="A376" s="869">
        <v>10116.0</v>
      </c>
      <c r="B376" s="870" t="s">
        <v>609</v>
      </c>
      <c r="C376" s="870" t="s">
        <v>543</v>
      </c>
      <c r="D376" s="870" t="s">
        <v>114</v>
      </c>
      <c r="E376" s="871">
        <v>2024.0</v>
      </c>
      <c r="F376" s="871" t="s">
        <v>201</v>
      </c>
      <c r="G376" s="867" t="s">
        <v>11</v>
      </c>
      <c r="H376" s="868"/>
    </row>
    <row r="377">
      <c r="A377" s="869">
        <v>10117.0</v>
      </c>
      <c r="B377" s="870" t="s">
        <v>610</v>
      </c>
      <c r="C377" s="870" t="s">
        <v>543</v>
      </c>
      <c r="D377" s="870" t="s">
        <v>114</v>
      </c>
      <c r="E377" s="871">
        <v>2024.0</v>
      </c>
      <c r="F377" s="871" t="s">
        <v>201</v>
      </c>
      <c r="G377" s="867" t="s">
        <v>11</v>
      </c>
      <c r="H377" s="868"/>
    </row>
    <row r="378">
      <c r="A378" s="869">
        <v>10118.0</v>
      </c>
      <c r="B378" s="870" t="s">
        <v>611</v>
      </c>
      <c r="C378" s="870" t="s">
        <v>543</v>
      </c>
      <c r="D378" s="870" t="s">
        <v>221</v>
      </c>
      <c r="E378" s="871">
        <v>2024.0</v>
      </c>
      <c r="F378" s="871" t="s">
        <v>201</v>
      </c>
      <c r="G378" s="867" t="s">
        <v>11</v>
      </c>
      <c r="H378" s="868"/>
    </row>
    <row r="379">
      <c r="A379" s="869">
        <v>10162.0</v>
      </c>
      <c r="B379" s="870" t="s">
        <v>612</v>
      </c>
      <c r="C379" s="870" t="s">
        <v>547</v>
      </c>
      <c r="D379" s="870" t="s">
        <v>221</v>
      </c>
      <c r="E379" s="871">
        <v>2024.0</v>
      </c>
      <c r="F379" s="871" t="s">
        <v>198</v>
      </c>
      <c r="G379" s="867" t="s">
        <v>11</v>
      </c>
      <c r="H379" s="868"/>
    </row>
    <row r="380">
      <c r="A380" s="869">
        <v>10163.0</v>
      </c>
      <c r="B380" s="870" t="s">
        <v>613</v>
      </c>
      <c r="C380" s="870" t="s">
        <v>547</v>
      </c>
      <c r="D380" s="870" t="s">
        <v>114</v>
      </c>
      <c r="E380" s="871">
        <v>2024.0</v>
      </c>
      <c r="F380" s="871" t="s">
        <v>201</v>
      </c>
      <c r="G380" s="867" t="s">
        <v>11</v>
      </c>
      <c r="H380" s="868"/>
    </row>
    <row r="381">
      <c r="A381" s="869">
        <v>10164.0</v>
      </c>
      <c r="B381" s="870" t="s">
        <v>614</v>
      </c>
      <c r="C381" s="870" t="s">
        <v>547</v>
      </c>
      <c r="D381" s="870" t="s">
        <v>221</v>
      </c>
      <c r="E381" s="871">
        <v>2024.0</v>
      </c>
      <c r="F381" s="871" t="s">
        <v>198</v>
      </c>
      <c r="G381" s="867" t="s">
        <v>11</v>
      </c>
      <c r="H381" s="868"/>
    </row>
    <row r="382">
      <c r="A382" s="869">
        <v>10165.0</v>
      </c>
      <c r="B382" s="870" t="s">
        <v>615</v>
      </c>
      <c r="C382" s="870" t="s">
        <v>547</v>
      </c>
      <c r="D382" s="870" t="s">
        <v>221</v>
      </c>
      <c r="E382" s="871">
        <v>2024.0</v>
      </c>
      <c r="F382" s="871" t="s">
        <v>198</v>
      </c>
      <c r="G382" s="867" t="s">
        <v>11</v>
      </c>
      <c r="H382" s="868"/>
    </row>
    <row r="383">
      <c r="A383" s="869">
        <v>10166.0</v>
      </c>
      <c r="B383" s="870" t="s">
        <v>616</v>
      </c>
      <c r="C383" s="870" t="s">
        <v>547</v>
      </c>
      <c r="D383" s="870" t="s">
        <v>114</v>
      </c>
      <c r="E383" s="871">
        <v>2024.0</v>
      </c>
      <c r="F383" s="871" t="s">
        <v>193</v>
      </c>
      <c r="G383" s="867" t="s">
        <v>11</v>
      </c>
      <c r="H383" s="868"/>
    </row>
    <row r="384">
      <c r="A384" s="869">
        <v>10201.0</v>
      </c>
      <c r="B384" s="870" t="s">
        <v>617</v>
      </c>
      <c r="C384" s="870" t="s">
        <v>561</v>
      </c>
      <c r="D384" s="870" t="s">
        <v>114</v>
      </c>
      <c r="E384" s="871">
        <v>2024.0</v>
      </c>
      <c r="F384" s="871" t="s">
        <v>201</v>
      </c>
      <c r="G384" s="867" t="s">
        <v>11</v>
      </c>
      <c r="H384" s="868"/>
    </row>
    <row r="385">
      <c r="A385" s="869">
        <v>10202.0</v>
      </c>
      <c r="B385" s="870" t="s">
        <v>618</v>
      </c>
      <c r="C385" s="870" t="s">
        <v>561</v>
      </c>
      <c r="D385" s="870" t="s">
        <v>114</v>
      </c>
      <c r="E385" s="871">
        <v>2024.0</v>
      </c>
      <c r="F385" s="871" t="s">
        <v>255</v>
      </c>
      <c r="G385" s="867" t="s">
        <v>11</v>
      </c>
      <c r="H385" s="868"/>
    </row>
    <row r="386">
      <c r="A386" s="869">
        <v>10203.0</v>
      </c>
      <c r="B386" s="870" t="s">
        <v>619</v>
      </c>
      <c r="C386" s="870" t="s">
        <v>561</v>
      </c>
      <c r="D386" s="870" t="s">
        <v>114</v>
      </c>
      <c r="E386" s="871">
        <v>2024.0</v>
      </c>
      <c r="F386" s="871" t="s">
        <v>201</v>
      </c>
      <c r="G386" s="867" t="s">
        <v>11</v>
      </c>
      <c r="H386" s="868"/>
    </row>
    <row r="387">
      <c r="A387" s="869">
        <v>10331.0</v>
      </c>
      <c r="B387" s="870" t="s">
        <v>620</v>
      </c>
      <c r="C387" s="870" t="s">
        <v>561</v>
      </c>
      <c r="D387" s="870" t="s">
        <v>114</v>
      </c>
      <c r="E387" s="871">
        <v>2025.0</v>
      </c>
      <c r="F387" s="871" t="s">
        <v>201</v>
      </c>
      <c r="G387" s="867" t="s">
        <v>11</v>
      </c>
      <c r="H387" s="868"/>
    </row>
    <row r="388">
      <c r="A388" s="869">
        <v>10341.0</v>
      </c>
      <c r="B388" s="870" t="s">
        <v>621</v>
      </c>
      <c r="C388" s="870" t="s">
        <v>547</v>
      </c>
      <c r="D388" s="870" t="s">
        <v>195</v>
      </c>
      <c r="E388" s="871">
        <v>2025.0</v>
      </c>
      <c r="F388" s="871" t="s">
        <v>255</v>
      </c>
      <c r="G388" s="867" t="s">
        <v>11</v>
      </c>
      <c r="H388" s="868"/>
    </row>
    <row r="389">
      <c r="A389" s="869">
        <v>10342.0</v>
      </c>
      <c r="B389" s="870" t="s">
        <v>622</v>
      </c>
      <c r="C389" s="870" t="s">
        <v>547</v>
      </c>
      <c r="D389" s="870" t="s">
        <v>221</v>
      </c>
      <c r="E389" s="871">
        <v>2025.0</v>
      </c>
      <c r="F389" s="871" t="s">
        <v>201</v>
      </c>
      <c r="G389" s="867" t="s">
        <v>11</v>
      </c>
      <c r="H389" s="868"/>
    </row>
    <row r="390">
      <c r="A390" s="869">
        <v>10343.0</v>
      </c>
      <c r="B390" s="870" t="s">
        <v>623</v>
      </c>
      <c r="C390" s="870" t="s">
        <v>543</v>
      </c>
      <c r="D390" s="870" t="s">
        <v>221</v>
      </c>
      <c r="E390" s="871">
        <v>2025.0</v>
      </c>
      <c r="F390" s="871" t="s">
        <v>201</v>
      </c>
      <c r="G390" s="867" t="s">
        <v>11</v>
      </c>
      <c r="H390" s="868"/>
    </row>
    <row r="391">
      <c r="A391" s="869">
        <v>10344.0</v>
      </c>
      <c r="B391" s="870" t="s">
        <v>624</v>
      </c>
      <c r="C391" s="870" t="s">
        <v>543</v>
      </c>
      <c r="D391" s="870" t="s">
        <v>221</v>
      </c>
      <c r="E391" s="871">
        <v>2025.0</v>
      </c>
      <c r="F391" s="871" t="s">
        <v>201</v>
      </c>
      <c r="G391" s="867" t="s">
        <v>11</v>
      </c>
      <c r="H391" s="868"/>
    </row>
    <row r="392">
      <c r="A392" s="869">
        <v>10345.0</v>
      </c>
      <c r="B392" s="870" t="s">
        <v>625</v>
      </c>
      <c r="C392" s="870" t="s">
        <v>543</v>
      </c>
      <c r="D392" s="870" t="s">
        <v>221</v>
      </c>
      <c r="E392" s="871">
        <v>2025.0</v>
      </c>
      <c r="F392" s="871" t="s">
        <v>201</v>
      </c>
      <c r="G392" s="867" t="s">
        <v>11</v>
      </c>
      <c r="H392" s="868"/>
    </row>
    <row r="393">
      <c r="A393" s="869">
        <v>10382.0</v>
      </c>
      <c r="B393" s="870" t="s">
        <v>626</v>
      </c>
      <c r="C393" s="870" t="s">
        <v>547</v>
      </c>
      <c r="D393" s="870" t="s">
        <v>114</v>
      </c>
      <c r="E393" s="871">
        <v>2025.0</v>
      </c>
      <c r="F393" s="871" t="s">
        <v>201</v>
      </c>
      <c r="G393" s="867" t="s">
        <v>11</v>
      </c>
      <c r="H393" s="868"/>
    </row>
    <row r="394">
      <c r="A394" s="869">
        <v>10383.0</v>
      </c>
      <c r="B394" s="870" t="s">
        <v>627</v>
      </c>
      <c r="C394" s="870" t="s">
        <v>547</v>
      </c>
      <c r="D394" s="870" t="s">
        <v>114</v>
      </c>
      <c r="E394" s="871">
        <v>2025.0</v>
      </c>
      <c r="F394" s="871" t="s">
        <v>201</v>
      </c>
      <c r="G394" s="867" t="s">
        <v>11</v>
      </c>
      <c r="H394" s="868"/>
    </row>
    <row r="395">
      <c r="A395" s="869">
        <v>10384.0</v>
      </c>
      <c r="B395" s="870" t="s">
        <v>628</v>
      </c>
      <c r="C395" s="870" t="s">
        <v>547</v>
      </c>
      <c r="D395" s="870" t="s">
        <v>221</v>
      </c>
      <c r="E395" s="871">
        <v>2025.0</v>
      </c>
      <c r="F395" s="871" t="s">
        <v>201</v>
      </c>
      <c r="G395" s="867" t="s">
        <v>11</v>
      </c>
      <c r="H395" s="868"/>
    </row>
    <row r="396">
      <c r="A396" s="869">
        <v>10385.0</v>
      </c>
      <c r="B396" s="870" t="s">
        <v>629</v>
      </c>
      <c r="C396" s="870" t="s">
        <v>547</v>
      </c>
      <c r="D396" s="870" t="s">
        <v>114</v>
      </c>
      <c r="E396" s="871">
        <v>2025.0</v>
      </c>
      <c r="F396" s="871" t="s">
        <v>201</v>
      </c>
      <c r="G396" s="867" t="s">
        <v>11</v>
      </c>
      <c r="H396" s="868"/>
    </row>
    <row r="397">
      <c r="A397" s="869">
        <v>10414.0</v>
      </c>
      <c r="B397" s="870" t="s">
        <v>630</v>
      </c>
      <c r="C397" s="870" t="s">
        <v>543</v>
      </c>
      <c r="D397" s="870" t="s">
        <v>114</v>
      </c>
      <c r="E397" s="871">
        <v>2025.0</v>
      </c>
      <c r="F397" s="871" t="s">
        <v>201</v>
      </c>
      <c r="G397" s="867" t="s">
        <v>11</v>
      </c>
      <c r="H397" s="868"/>
    </row>
    <row r="398">
      <c r="A398" s="869">
        <v>10417.0</v>
      </c>
      <c r="B398" s="870" t="s">
        <v>631</v>
      </c>
      <c r="C398" s="870" t="s">
        <v>547</v>
      </c>
      <c r="D398" s="870" t="s">
        <v>221</v>
      </c>
      <c r="E398" s="871">
        <v>2025.0</v>
      </c>
      <c r="F398" s="871" t="s">
        <v>201</v>
      </c>
      <c r="G398" s="867" t="s">
        <v>11</v>
      </c>
      <c r="H398" s="868"/>
    </row>
    <row r="399">
      <c r="A399" s="869">
        <v>10418.0</v>
      </c>
      <c r="B399" s="870" t="s">
        <v>632</v>
      </c>
      <c r="C399" s="870" t="s">
        <v>547</v>
      </c>
      <c r="D399" s="870" t="s">
        <v>114</v>
      </c>
      <c r="E399" s="871">
        <v>2025.0</v>
      </c>
      <c r="F399" s="871" t="s">
        <v>201</v>
      </c>
      <c r="G399" s="867" t="s">
        <v>11</v>
      </c>
      <c r="H399" s="868"/>
    </row>
    <row r="400">
      <c r="A400" s="869">
        <v>1494.0</v>
      </c>
      <c r="B400" s="870" t="s">
        <v>633</v>
      </c>
      <c r="C400" s="870" t="s">
        <v>634</v>
      </c>
      <c r="D400" s="870" t="s">
        <v>195</v>
      </c>
      <c r="E400" s="871">
        <v>2025.0</v>
      </c>
      <c r="F400" s="871" t="s">
        <v>193</v>
      </c>
      <c r="G400" s="867" t="s">
        <v>23</v>
      </c>
      <c r="H400" s="868"/>
    </row>
    <row r="401">
      <c r="A401" s="869">
        <v>1559.0</v>
      </c>
      <c r="B401" s="870" t="s">
        <v>635</v>
      </c>
      <c r="C401" s="870" t="s">
        <v>636</v>
      </c>
      <c r="D401" s="870" t="s">
        <v>192</v>
      </c>
      <c r="E401" s="871">
        <v>2025.0</v>
      </c>
      <c r="F401" s="871" t="s">
        <v>201</v>
      </c>
      <c r="G401" s="867" t="s">
        <v>23</v>
      </c>
      <c r="H401" s="868"/>
    </row>
    <row r="402">
      <c r="A402" s="869">
        <v>1750.0</v>
      </c>
      <c r="B402" s="870" t="s">
        <v>637</v>
      </c>
      <c r="C402" s="870" t="s">
        <v>636</v>
      </c>
      <c r="D402" s="870" t="s">
        <v>195</v>
      </c>
      <c r="E402" s="871">
        <v>2024.0</v>
      </c>
      <c r="F402" s="871" t="s">
        <v>198</v>
      </c>
      <c r="G402" s="867" t="s">
        <v>23</v>
      </c>
      <c r="H402" s="868"/>
    </row>
    <row r="403">
      <c r="A403" s="869">
        <v>1911.0</v>
      </c>
      <c r="B403" s="870" t="s">
        <v>638</v>
      </c>
      <c r="C403" s="870" t="s">
        <v>634</v>
      </c>
      <c r="D403" s="870" t="s">
        <v>192</v>
      </c>
      <c r="E403" s="871">
        <v>2025.0</v>
      </c>
      <c r="F403" s="871" t="s">
        <v>198</v>
      </c>
      <c r="G403" s="867" t="s">
        <v>23</v>
      </c>
      <c r="H403" s="868"/>
    </row>
    <row r="404">
      <c r="A404" s="869">
        <v>3291.0</v>
      </c>
      <c r="B404" s="870" t="s">
        <v>639</v>
      </c>
      <c r="C404" s="870" t="s">
        <v>640</v>
      </c>
      <c r="D404" s="870" t="s">
        <v>192</v>
      </c>
      <c r="E404" s="871">
        <v>2025.0</v>
      </c>
      <c r="F404" s="871" t="s">
        <v>193</v>
      </c>
      <c r="G404" s="867" t="s">
        <v>23</v>
      </c>
      <c r="H404" s="868"/>
    </row>
    <row r="405">
      <c r="A405" s="869">
        <v>3711.0</v>
      </c>
      <c r="B405" s="870" t="s">
        <v>641</v>
      </c>
      <c r="C405" s="870" t="s">
        <v>640</v>
      </c>
      <c r="D405" s="870" t="s">
        <v>216</v>
      </c>
      <c r="E405" s="871">
        <v>2024.0</v>
      </c>
      <c r="F405" s="871" t="s">
        <v>255</v>
      </c>
      <c r="G405" s="867" t="s">
        <v>23</v>
      </c>
      <c r="H405" s="868"/>
    </row>
    <row r="406">
      <c r="A406" s="869">
        <v>4077.0</v>
      </c>
      <c r="B406" s="870" t="s">
        <v>642</v>
      </c>
      <c r="C406" s="870" t="s">
        <v>640</v>
      </c>
      <c r="D406" s="870" t="s">
        <v>195</v>
      </c>
      <c r="E406" s="871">
        <v>2024.0</v>
      </c>
      <c r="F406" s="871" t="s">
        <v>198</v>
      </c>
      <c r="G406" s="867" t="s">
        <v>23</v>
      </c>
      <c r="H406" s="868"/>
    </row>
    <row r="407">
      <c r="A407" s="869">
        <v>4263.0</v>
      </c>
      <c r="B407" s="870" t="s">
        <v>643</v>
      </c>
      <c r="C407" s="870" t="s">
        <v>636</v>
      </c>
      <c r="D407" s="870" t="s">
        <v>195</v>
      </c>
      <c r="E407" s="871">
        <v>2025.0</v>
      </c>
      <c r="F407" s="871" t="s">
        <v>193</v>
      </c>
      <c r="G407" s="867" t="s">
        <v>23</v>
      </c>
      <c r="H407" s="868"/>
    </row>
    <row r="408">
      <c r="A408" s="869">
        <v>4264.0</v>
      </c>
      <c r="B408" s="870" t="s">
        <v>644</v>
      </c>
      <c r="C408" s="870" t="s">
        <v>636</v>
      </c>
      <c r="D408" s="870" t="s">
        <v>195</v>
      </c>
      <c r="E408" s="871">
        <v>2025.0</v>
      </c>
      <c r="F408" s="871" t="s">
        <v>211</v>
      </c>
      <c r="G408" s="867" t="s">
        <v>23</v>
      </c>
      <c r="H408" s="868"/>
    </row>
    <row r="409">
      <c r="A409" s="869">
        <v>4282.0</v>
      </c>
      <c r="B409" s="870" t="s">
        <v>645</v>
      </c>
      <c r="C409" s="870" t="s">
        <v>640</v>
      </c>
      <c r="D409" s="870" t="s">
        <v>195</v>
      </c>
      <c r="E409" s="871">
        <v>2024.0</v>
      </c>
      <c r="F409" s="871" t="s">
        <v>193</v>
      </c>
      <c r="G409" s="867" t="s">
        <v>23</v>
      </c>
      <c r="H409" s="868"/>
    </row>
    <row r="410">
      <c r="A410" s="869">
        <v>4284.0</v>
      </c>
      <c r="B410" s="870" t="s">
        <v>646</v>
      </c>
      <c r="C410" s="870" t="s">
        <v>640</v>
      </c>
      <c r="D410" s="870" t="s">
        <v>195</v>
      </c>
      <c r="E410" s="871">
        <v>2024.0</v>
      </c>
      <c r="F410" s="871" t="s">
        <v>193</v>
      </c>
      <c r="G410" s="867" t="s">
        <v>23</v>
      </c>
      <c r="H410" s="868"/>
    </row>
    <row r="411">
      <c r="A411" s="869">
        <v>4292.0</v>
      </c>
      <c r="B411" s="870" t="s">
        <v>647</v>
      </c>
      <c r="C411" s="870" t="s">
        <v>636</v>
      </c>
      <c r="D411" s="870" t="s">
        <v>195</v>
      </c>
      <c r="E411" s="871">
        <v>2025.0</v>
      </c>
      <c r="F411" s="871" t="s">
        <v>196</v>
      </c>
      <c r="G411" s="867" t="s">
        <v>23</v>
      </c>
      <c r="H411" s="868"/>
    </row>
    <row r="412">
      <c r="A412" s="869">
        <v>4773.0</v>
      </c>
      <c r="B412" s="870" t="s">
        <v>648</v>
      </c>
      <c r="C412" s="870" t="s">
        <v>640</v>
      </c>
      <c r="D412" s="870" t="s">
        <v>195</v>
      </c>
      <c r="E412" s="871">
        <v>2024.0</v>
      </c>
      <c r="F412" s="871" t="s">
        <v>211</v>
      </c>
      <c r="G412" s="867" t="s">
        <v>23</v>
      </c>
      <c r="H412" s="868"/>
    </row>
    <row r="413">
      <c r="A413" s="869">
        <v>4813.0</v>
      </c>
      <c r="B413" s="870" t="s">
        <v>649</v>
      </c>
      <c r="C413" s="870" t="s">
        <v>650</v>
      </c>
      <c r="D413" s="870" t="s">
        <v>195</v>
      </c>
      <c r="E413" s="871">
        <v>2024.0</v>
      </c>
      <c r="F413" s="871" t="s">
        <v>198</v>
      </c>
      <c r="G413" s="867" t="s">
        <v>23</v>
      </c>
      <c r="H413" s="868"/>
    </row>
    <row r="414">
      <c r="A414" s="869">
        <v>5111.0</v>
      </c>
      <c r="B414" s="870" t="s">
        <v>651</v>
      </c>
      <c r="C414" s="870" t="s">
        <v>652</v>
      </c>
      <c r="D414" s="870" t="s">
        <v>195</v>
      </c>
      <c r="E414" s="871">
        <v>2024.0</v>
      </c>
      <c r="F414" s="871" t="s">
        <v>196</v>
      </c>
      <c r="G414" s="867" t="s">
        <v>23</v>
      </c>
      <c r="H414" s="868"/>
    </row>
    <row r="415">
      <c r="A415" s="869">
        <v>5365.0</v>
      </c>
      <c r="B415" s="870" t="s">
        <v>653</v>
      </c>
      <c r="C415" s="870" t="s">
        <v>652</v>
      </c>
      <c r="D415" s="870" t="s">
        <v>195</v>
      </c>
      <c r="E415" s="871">
        <v>2024.0</v>
      </c>
      <c r="F415" s="871" t="s">
        <v>193</v>
      </c>
      <c r="G415" s="867" t="s">
        <v>23</v>
      </c>
      <c r="H415" s="868"/>
    </row>
    <row r="416">
      <c r="A416" s="869">
        <v>5615.0</v>
      </c>
      <c r="B416" s="870" t="s">
        <v>654</v>
      </c>
      <c r="C416" s="870" t="s">
        <v>640</v>
      </c>
      <c r="D416" s="870" t="s">
        <v>216</v>
      </c>
      <c r="E416" s="871">
        <v>2024.0</v>
      </c>
      <c r="F416" s="872"/>
      <c r="G416" s="867" t="s">
        <v>23</v>
      </c>
      <c r="H416" s="868"/>
    </row>
    <row r="417">
      <c r="A417" s="869">
        <v>6071.0</v>
      </c>
      <c r="B417" s="870" t="s">
        <v>655</v>
      </c>
      <c r="C417" s="870" t="s">
        <v>640</v>
      </c>
      <c r="D417" s="870" t="s">
        <v>195</v>
      </c>
      <c r="E417" s="871">
        <v>2024.0</v>
      </c>
      <c r="F417" s="871" t="s">
        <v>198</v>
      </c>
      <c r="G417" s="867" t="s">
        <v>23</v>
      </c>
      <c r="H417" s="868"/>
    </row>
    <row r="418">
      <c r="A418" s="869">
        <v>6074.0</v>
      </c>
      <c r="B418" s="870" t="s">
        <v>656</v>
      </c>
      <c r="C418" s="870" t="s">
        <v>640</v>
      </c>
      <c r="D418" s="870" t="s">
        <v>192</v>
      </c>
      <c r="E418" s="871">
        <v>2024.0</v>
      </c>
      <c r="F418" s="871" t="s">
        <v>193</v>
      </c>
      <c r="G418" s="867" t="s">
        <v>23</v>
      </c>
      <c r="H418" s="868"/>
    </row>
    <row r="419">
      <c r="A419" s="869">
        <v>6098.0</v>
      </c>
      <c r="B419" s="870" t="s">
        <v>657</v>
      </c>
      <c r="C419" s="870" t="s">
        <v>634</v>
      </c>
      <c r="D419" s="870" t="s">
        <v>216</v>
      </c>
      <c r="E419" s="871">
        <v>2024.0</v>
      </c>
      <c r="F419" s="871" t="s">
        <v>196</v>
      </c>
      <c r="G419" s="867" t="s">
        <v>23</v>
      </c>
      <c r="H419" s="868"/>
    </row>
    <row r="420">
      <c r="A420" s="869">
        <v>6101.0</v>
      </c>
      <c r="B420" s="870" t="s">
        <v>658</v>
      </c>
      <c r="C420" s="870" t="s">
        <v>636</v>
      </c>
      <c r="D420" s="870" t="s">
        <v>192</v>
      </c>
      <c r="E420" s="871">
        <v>2025.0</v>
      </c>
      <c r="F420" s="871" t="s">
        <v>193</v>
      </c>
      <c r="G420" s="867" t="s">
        <v>23</v>
      </c>
      <c r="H420" s="868"/>
    </row>
    <row r="421">
      <c r="A421" s="869">
        <v>6108.0</v>
      </c>
      <c r="B421" s="870" t="s">
        <v>659</v>
      </c>
      <c r="C421" s="870" t="s">
        <v>636</v>
      </c>
      <c r="D421" s="870" t="s">
        <v>192</v>
      </c>
      <c r="E421" s="871">
        <v>2024.0</v>
      </c>
      <c r="F421" s="871" t="s">
        <v>193</v>
      </c>
      <c r="G421" s="867" t="s">
        <v>23</v>
      </c>
      <c r="H421" s="868"/>
    </row>
    <row r="422">
      <c r="A422" s="869">
        <v>6119.0</v>
      </c>
      <c r="B422" s="870" t="s">
        <v>660</v>
      </c>
      <c r="C422" s="870" t="s">
        <v>650</v>
      </c>
      <c r="D422" s="870" t="s">
        <v>192</v>
      </c>
      <c r="E422" s="871">
        <v>2024.0</v>
      </c>
      <c r="F422" s="871" t="s">
        <v>193</v>
      </c>
      <c r="G422" s="867" t="s">
        <v>23</v>
      </c>
      <c r="H422" s="868"/>
    </row>
    <row r="423">
      <c r="A423" s="869">
        <v>6129.0</v>
      </c>
      <c r="B423" s="870" t="s">
        <v>661</v>
      </c>
      <c r="C423" s="870" t="s">
        <v>650</v>
      </c>
      <c r="D423" s="870" t="s">
        <v>192</v>
      </c>
      <c r="E423" s="871">
        <v>2024.0</v>
      </c>
      <c r="F423" s="871" t="s">
        <v>201</v>
      </c>
      <c r="G423" s="867" t="s">
        <v>23</v>
      </c>
      <c r="H423" s="868"/>
    </row>
    <row r="424">
      <c r="A424" s="869">
        <v>6138.0</v>
      </c>
      <c r="B424" s="870" t="s">
        <v>662</v>
      </c>
      <c r="C424" s="870" t="s">
        <v>652</v>
      </c>
      <c r="D424" s="870" t="s">
        <v>192</v>
      </c>
      <c r="E424" s="871">
        <v>2024.0</v>
      </c>
      <c r="F424" s="871" t="s">
        <v>193</v>
      </c>
      <c r="G424" s="867" t="s">
        <v>23</v>
      </c>
      <c r="H424" s="868"/>
    </row>
    <row r="425">
      <c r="A425" s="869">
        <v>6142.0</v>
      </c>
      <c r="B425" s="870" t="s">
        <v>663</v>
      </c>
      <c r="C425" s="870" t="s">
        <v>652</v>
      </c>
      <c r="D425" s="870" t="s">
        <v>195</v>
      </c>
      <c r="E425" s="871">
        <v>2024.0</v>
      </c>
      <c r="F425" s="871" t="s">
        <v>196</v>
      </c>
      <c r="G425" s="867" t="s">
        <v>23</v>
      </c>
      <c r="H425" s="868"/>
    </row>
    <row r="426">
      <c r="A426" s="869">
        <v>6666.0</v>
      </c>
      <c r="B426" s="870" t="s">
        <v>664</v>
      </c>
      <c r="C426" s="870" t="s">
        <v>640</v>
      </c>
      <c r="D426" s="870" t="s">
        <v>195</v>
      </c>
      <c r="E426" s="871">
        <v>2024.0</v>
      </c>
      <c r="F426" s="871" t="s">
        <v>193</v>
      </c>
      <c r="G426" s="867" t="s">
        <v>23</v>
      </c>
      <c r="H426" s="868"/>
    </row>
    <row r="427">
      <c r="A427" s="869">
        <v>6976.0</v>
      </c>
      <c r="B427" s="870" t="s">
        <v>665</v>
      </c>
      <c r="C427" s="870" t="s">
        <v>636</v>
      </c>
      <c r="D427" s="870" t="s">
        <v>195</v>
      </c>
      <c r="E427" s="871">
        <v>2024.0</v>
      </c>
      <c r="F427" s="871" t="s">
        <v>196</v>
      </c>
      <c r="G427" s="867" t="s">
        <v>23</v>
      </c>
      <c r="H427" s="868"/>
    </row>
    <row r="428">
      <c r="A428" s="869">
        <v>6980.0</v>
      </c>
      <c r="B428" s="870" t="s">
        <v>666</v>
      </c>
      <c r="C428" s="870" t="s">
        <v>652</v>
      </c>
      <c r="D428" s="870" t="s">
        <v>195</v>
      </c>
      <c r="E428" s="871">
        <v>2024.0</v>
      </c>
      <c r="F428" s="871" t="s">
        <v>193</v>
      </c>
      <c r="G428" s="867" t="s">
        <v>23</v>
      </c>
      <c r="H428" s="868"/>
    </row>
    <row r="429">
      <c r="A429" s="869">
        <v>7028.0</v>
      </c>
      <c r="B429" s="870" t="s">
        <v>667</v>
      </c>
      <c r="C429" s="870" t="s">
        <v>634</v>
      </c>
      <c r="D429" s="870" t="s">
        <v>195</v>
      </c>
      <c r="E429" s="871">
        <v>2024.0</v>
      </c>
      <c r="F429" s="871" t="s">
        <v>198</v>
      </c>
      <c r="G429" s="867" t="s">
        <v>23</v>
      </c>
      <c r="H429" s="868"/>
    </row>
    <row r="430">
      <c r="A430" s="869">
        <v>7051.0</v>
      </c>
      <c r="B430" s="870" t="s">
        <v>668</v>
      </c>
      <c r="C430" s="870" t="s">
        <v>636</v>
      </c>
      <c r="D430" s="870" t="s">
        <v>195</v>
      </c>
      <c r="E430" s="871">
        <v>2025.0</v>
      </c>
      <c r="F430" s="871" t="s">
        <v>193</v>
      </c>
      <c r="G430" s="867" t="s">
        <v>23</v>
      </c>
      <c r="H430" s="868"/>
    </row>
    <row r="431">
      <c r="A431" s="869">
        <v>7766.0</v>
      </c>
      <c r="B431" s="870" t="s">
        <v>669</v>
      </c>
      <c r="C431" s="870" t="s">
        <v>634</v>
      </c>
      <c r="D431" s="870" t="s">
        <v>192</v>
      </c>
      <c r="E431" s="871">
        <v>2024.0</v>
      </c>
      <c r="F431" s="871" t="s">
        <v>201</v>
      </c>
      <c r="G431" s="867" t="s">
        <v>23</v>
      </c>
      <c r="H431" s="868"/>
    </row>
    <row r="432">
      <c r="A432" s="869">
        <v>7768.0</v>
      </c>
      <c r="B432" s="870" t="s">
        <v>670</v>
      </c>
      <c r="C432" s="870" t="s">
        <v>634</v>
      </c>
      <c r="D432" s="870" t="s">
        <v>195</v>
      </c>
      <c r="E432" s="871">
        <v>2025.0</v>
      </c>
      <c r="F432" s="871" t="s">
        <v>196</v>
      </c>
      <c r="G432" s="867" t="s">
        <v>23</v>
      </c>
      <c r="H432" s="868"/>
    </row>
    <row r="433">
      <c r="A433" s="869">
        <v>7827.0</v>
      </c>
      <c r="B433" s="870" t="s">
        <v>671</v>
      </c>
      <c r="C433" s="870" t="s">
        <v>652</v>
      </c>
      <c r="D433" s="870" t="s">
        <v>257</v>
      </c>
      <c r="E433" s="871">
        <v>2024.0</v>
      </c>
      <c r="F433" s="871" t="s">
        <v>196</v>
      </c>
      <c r="G433" s="867" t="s">
        <v>23</v>
      </c>
      <c r="H433" s="868"/>
    </row>
    <row r="434">
      <c r="A434" s="869">
        <v>7862.0</v>
      </c>
      <c r="B434" s="870" t="s">
        <v>672</v>
      </c>
      <c r="C434" s="870" t="s">
        <v>652</v>
      </c>
      <c r="D434" s="870" t="s">
        <v>114</v>
      </c>
      <c r="E434" s="871">
        <v>2024.0</v>
      </c>
      <c r="F434" s="871" t="s">
        <v>193</v>
      </c>
      <c r="G434" s="867" t="s">
        <v>23</v>
      </c>
      <c r="H434" s="868"/>
    </row>
    <row r="435">
      <c r="A435" s="869">
        <v>7938.0</v>
      </c>
      <c r="B435" s="870" t="s">
        <v>673</v>
      </c>
      <c r="C435" s="870" t="s">
        <v>650</v>
      </c>
      <c r="D435" s="870" t="s">
        <v>195</v>
      </c>
      <c r="E435" s="871">
        <v>2024.0</v>
      </c>
      <c r="F435" s="871" t="s">
        <v>193</v>
      </c>
      <c r="G435" s="867" t="s">
        <v>23</v>
      </c>
      <c r="H435" s="868"/>
    </row>
    <row r="436">
      <c r="A436" s="869">
        <v>8121.0</v>
      </c>
      <c r="B436" s="870" t="s">
        <v>674</v>
      </c>
      <c r="C436" s="870" t="s">
        <v>640</v>
      </c>
      <c r="D436" s="870" t="s">
        <v>195</v>
      </c>
      <c r="E436" s="871">
        <v>2024.0</v>
      </c>
      <c r="F436" s="871" t="s">
        <v>211</v>
      </c>
      <c r="G436" s="867" t="s">
        <v>23</v>
      </c>
      <c r="H436" s="868"/>
    </row>
    <row r="437">
      <c r="A437" s="869">
        <v>8399.0</v>
      </c>
      <c r="B437" s="870" t="s">
        <v>675</v>
      </c>
      <c r="C437" s="870" t="s">
        <v>652</v>
      </c>
      <c r="D437" s="870" t="s">
        <v>195</v>
      </c>
      <c r="E437" s="871">
        <v>2024.0</v>
      </c>
      <c r="F437" s="871" t="s">
        <v>211</v>
      </c>
      <c r="G437" s="867" t="s">
        <v>23</v>
      </c>
      <c r="H437" s="868"/>
    </row>
    <row r="438">
      <c r="A438" s="869">
        <v>8584.0</v>
      </c>
      <c r="B438" s="870" t="s">
        <v>676</v>
      </c>
      <c r="C438" s="870" t="s">
        <v>652</v>
      </c>
      <c r="D438" s="870" t="s">
        <v>195</v>
      </c>
      <c r="E438" s="871">
        <v>2024.0</v>
      </c>
      <c r="F438" s="871" t="s">
        <v>193</v>
      </c>
      <c r="G438" s="867" t="s">
        <v>23</v>
      </c>
      <c r="H438" s="868"/>
    </row>
    <row r="439">
      <c r="A439" s="869">
        <v>8767.0</v>
      </c>
      <c r="B439" s="870" t="s">
        <v>677</v>
      </c>
      <c r="C439" s="870" t="s">
        <v>634</v>
      </c>
      <c r="D439" s="870" t="s">
        <v>195</v>
      </c>
      <c r="E439" s="871">
        <v>2025.0</v>
      </c>
      <c r="F439" s="871" t="s">
        <v>193</v>
      </c>
      <c r="G439" s="867" t="s">
        <v>23</v>
      </c>
      <c r="H439" s="868"/>
    </row>
    <row r="440">
      <c r="A440" s="869">
        <v>8820.0</v>
      </c>
      <c r="B440" s="870" t="s">
        <v>678</v>
      </c>
      <c r="C440" s="870" t="s">
        <v>634</v>
      </c>
      <c r="D440" s="870" t="s">
        <v>114</v>
      </c>
      <c r="E440" s="871">
        <v>2024.0</v>
      </c>
      <c r="F440" s="871" t="s">
        <v>198</v>
      </c>
      <c r="G440" s="867" t="s">
        <v>23</v>
      </c>
      <c r="H440" s="868"/>
    </row>
    <row r="441">
      <c r="A441" s="869">
        <v>8882.0</v>
      </c>
      <c r="B441" s="870" t="s">
        <v>679</v>
      </c>
      <c r="C441" s="870" t="s">
        <v>640</v>
      </c>
      <c r="D441" s="870" t="s">
        <v>195</v>
      </c>
      <c r="E441" s="871">
        <v>2024.0</v>
      </c>
      <c r="F441" s="871" t="s">
        <v>193</v>
      </c>
      <c r="G441" s="867" t="s">
        <v>23</v>
      </c>
      <c r="H441" s="868"/>
    </row>
    <row r="442">
      <c r="A442" s="869">
        <v>9316.0</v>
      </c>
      <c r="B442" s="870" t="s">
        <v>680</v>
      </c>
      <c r="C442" s="870" t="s">
        <v>634</v>
      </c>
      <c r="D442" s="870" t="s">
        <v>114</v>
      </c>
      <c r="E442" s="871">
        <v>2025.0</v>
      </c>
      <c r="F442" s="871" t="s">
        <v>193</v>
      </c>
      <c r="G442" s="867" t="s">
        <v>23</v>
      </c>
      <c r="H442" s="868"/>
    </row>
    <row r="443">
      <c r="A443" s="869">
        <v>9328.0</v>
      </c>
      <c r="B443" s="870" t="s">
        <v>681</v>
      </c>
      <c r="C443" s="870" t="s">
        <v>652</v>
      </c>
      <c r="D443" s="870" t="s">
        <v>195</v>
      </c>
      <c r="E443" s="871">
        <v>2024.0</v>
      </c>
      <c r="F443" s="871" t="s">
        <v>193</v>
      </c>
      <c r="G443" s="867" t="s">
        <v>23</v>
      </c>
      <c r="H443" s="868"/>
    </row>
    <row r="444">
      <c r="A444" s="869">
        <v>9355.0</v>
      </c>
      <c r="B444" s="870" t="s">
        <v>682</v>
      </c>
      <c r="C444" s="870" t="s">
        <v>634</v>
      </c>
      <c r="D444" s="870" t="s">
        <v>114</v>
      </c>
      <c r="E444" s="871">
        <v>2025.0</v>
      </c>
      <c r="F444" s="871" t="s">
        <v>193</v>
      </c>
      <c r="G444" s="867" t="s">
        <v>23</v>
      </c>
      <c r="H444" s="868"/>
    </row>
    <row r="445">
      <c r="A445" s="869">
        <v>9572.0</v>
      </c>
      <c r="B445" s="870" t="s">
        <v>683</v>
      </c>
      <c r="C445" s="870" t="s">
        <v>652</v>
      </c>
      <c r="D445" s="870" t="s">
        <v>195</v>
      </c>
      <c r="E445" s="871">
        <v>2024.0</v>
      </c>
      <c r="F445" s="871" t="s">
        <v>196</v>
      </c>
      <c r="G445" s="867" t="s">
        <v>23</v>
      </c>
      <c r="H445" s="868"/>
    </row>
    <row r="446">
      <c r="A446" s="869">
        <v>9573.0</v>
      </c>
      <c r="B446" s="870" t="s">
        <v>684</v>
      </c>
      <c r="C446" s="870" t="s">
        <v>640</v>
      </c>
      <c r="D446" s="870" t="s">
        <v>114</v>
      </c>
      <c r="E446" s="871">
        <v>2024.0</v>
      </c>
      <c r="F446" s="871" t="s">
        <v>193</v>
      </c>
      <c r="G446" s="867" t="s">
        <v>23</v>
      </c>
      <c r="H446" s="868"/>
    </row>
    <row r="447">
      <c r="A447" s="869">
        <v>9951.0</v>
      </c>
      <c r="B447" s="870" t="s">
        <v>685</v>
      </c>
      <c r="C447" s="870" t="s">
        <v>652</v>
      </c>
      <c r="D447" s="870" t="s">
        <v>195</v>
      </c>
      <c r="E447" s="871">
        <v>2024.0</v>
      </c>
      <c r="F447" s="871" t="s">
        <v>193</v>
      </c>
      <c r="G447" s="867" t="s">
        <v>23</v>
      </c>
      <c r="H447" s="868"/>
    </row>
    <row r="448">
      <c r="A448" s="869">
        <v>9952.0</v>
      </c>
      <c r="B448" s="870" t="s">
        <v>686</v>
      </c>
      <c r="C448" s="870" t="s">
        <v>652</v>
      </c>
      <c r="D448" s="870" t="s">
        <v>195</v>
      </c>
      <c r="E448" s="871">
        <v>2024.0</v>
      </c>
      <c r="F448" s="871" t="s">
        <v>193</v>
      </c>
      <c r="G448" s="867" t="s">
        <v>23</v>
      </c>
      <c r="H448" s="868"/>
    </row>
    <row r="449">
      <c r="A449" s="869">
        <v>9954.0</v>
      </c>
      <c r="B449" s="870" t="s">
        <v>687</v>
      </c>
      <c r="C449" s="870" t="s">
        <v>640</v>
      </c>
      <c r="D449" s="870" t="s">
        <v>195</v>
      </c>
      <c r="E449" s="871">
        <v>2024.0</v>
      </c>
      <c r="F449" s="871" t="s">
        <v>193</v>
      </c>
      <c r="G449" s="867" t="s">
        <v>23</v>
      </c>
      <c r="H449" s="868"/>
    </row>
    <row r="450">
      <c r="A450" s="869">
        <v>10092.0</v>
      </c>
      <c r="B450" s="870" t="s">
        <v>688</v>
      </c>
      <c r="C450" s="870" t="s">
        <v>634</v>
      </c>
      <c r="D450" s="870" t="s">
        <v>114</v>
      </c>
      <c r="E450" s="871">
        <v>2024.0</v>
      </c>
      <c r="F450" s="871" t="s">
        <v>201</v>
      </c>
      <c r="G450" s="867" t="s">
        <v>23</v>
      </c>
      <c r="H450" s="868"/>
    </row>
    <row r="451">
      <c r="A451" s="869">
        <v>10102.0</v>
      </c>
      <c r="B451" s="870" t="s">
        <v>689</v>
      </c>
      <c r="C451" s="870" t="s">
        <v>652</v>
      </c>
      <c r="D451" s="870" t="s">
        <v>114</v>
      </c>
      <c r="E451" s="871">
        <v>2024.0</v>
      </c>
      <c r="F451" s="871" t="s">
        <v>198</v>
      </c>
      <c r="G451" s="867" t="s">
        <v>23</v>
      </c>
      <c r="H451" s="868"/>
    </row>
    <row r="452">
      <c r="A452" s="869">
        <v>10143.0</v>
      </c>
      <c r="B452" s="870" t="s">
        <v>690</v>
      </c>
      <c r="C452" s="870" t="s">
        <v>640</v>
      </c>
      <c r="D452" s="870" t="s">
        <v>192</v>
      </c>
      <c r="E452" s="871">
        <v>2024.0</v>
      </c>
      <c r="F452" s="871" t="s">
        <v>201</v>
      </c>
      <c r="G452" s="867" t="s">
        <v>23</v>
      </c>
      <c r="H452" s="868"/>
    </row>
    <row r="453">
      <c r="A453" s="869">
        <v>10144.0</v>
      </c>
      <c r="B453" s="870" t="s">
        <v>691</v>
      </c>
      <c r="C453" s="870" t="s">
        <v>640</v>
      </c>
      <c r="D453" s="870" t="s">
        <v>221</v>
      </c>
      <c r="E453" s="871">
        <v>2024.0</v>
      </c>
      <c r="F453" s="871" t="s">
        <v>201</v>
      </c>
      <c r="G453" s="867" t="s">
        <v>23</v>
      </c>
      <c r="H453" s="868"/>
    </row>
    <row r="454">
      <c r="A454" s="869">
        <v>10145.0</v>
      </c>
      <c r="B454" s="870" t="s">
        <v>692</v>
      </c>
      <c r="C454" s="870" t="s">
        <v>640</v>
      </c>
      <c r="D454" s="870" t="s">
        <v>221</v>
      </c>
      <c r="E454" s="871">
        <v>2024.0</v>
      </c>
      <c r="F454" s="871" t="s">
        <v>198</v>
      </c>
      <c r="G454" s="867" t="s">
        <v>23</v>
      </c>
      <c r="H454" s="868"/>
    </row>
    <row r="455">
      <c r="A455" s="869">
        <v>10146.0</v>
      </c>
      <c r="B455" s="870" t="s">
        <v>693</v>
      </c>
      <c r="C455" s="870" t="s">
        <v>640</v>
      </c>
      <c r="D455" s="870" t="s">
        <v>114</v>
      </c>
      <c r="E455" s="871">
        <v>2024.0</v>
      </c>
      <c r="F455" s="871" t="s">
        <v>193</v>
      </c>
      <c r="G455" s="867" t="s">
        <v>23</v>
      </c>
      <c r="H455" s="868"/>
    </row>
    <row r="456">
      <c r="A456" s="869">
        <v>10147.0</v>
      </c>
      <c r="B456" s="870" t="s">
        <v>694</v>
      </c>
      <c r="C456" s="870" t="s">
        <v>640</v>
      </c>
      <c r="D456" s="870" t="s">
        <v>114</v>
      </c>
      <c r="E456" s="871">
        <v>2024.0</v>
      </c>
      <c r="F456" s="871" t="s">
        <v>198</v>
      </c>
      <c r="G456" s="867" t="s">
        <v>23</v>
      </c>
      <c r="H456" s="868"/>
    </row>
    <row r="457">
      <c r="A457" s="869">
        <v>10148.0</v>
      </c>
      <c r="B457" s="870" t="s">
        <v>695</v>
      </c>
      <c r="C457" s="870" t="s">
        <v>634</v>
      </c>
      <c r="D457" s="870" t="s">
        <v>195</v>
      </c>
      <c r="E457" s="871">
        <v>2024.0</v>
      </c>
      <c r="F457" s="871" t="s">
        <v>201</v>
      </c>
      <c r="G457" s="867" t="s">
        <v>23</v>
      </c>
      <c r="H457" s="868"/>
    </row>
    <row r="458">
      <c r="A458" s="869">
        <v>10178.0</v>
      </c>
      <c r="B458" s="870" t="s">
        <v>696</v>
      </c>
      <c r="C458" s="870" t="s">
        <v>634</v>
      </c>
      <c r="D458" s="870" t="s">
        <v>114</v>
      </c>
      <c r="E458" s="871">
        <v>2024.0</v>
      </c>
      <c r="F458" s="871" t="s">
        <v>255</v>
      </c>
      <c r="G458" s="867" t="s">
        <v>23</v>
      </c>
      <c r="H458" s="868"/>
    </row>
    <row r="459">
      <c r="A459" s="869">
        <v>10184.0</v>
      </c>
      <c r="B459" s="870" t="s">
        <v>697</v>
      </c>
      <c r="C459" s="870" t="s">
        <v>636</v>
      </c>
      <c r="D459" s="870" t="s">
        <v>114</v>
      </c>
      <c r="E459" s="871">
        <v>2024.0</v>
      </c>
      <c r="F459" s="871" t="s">
        <v>201</v>
      </c>
      <c r="G459" s="867" t="s">
        <v>23</v>
      </c>
      <c r="H459" s="868"/>
    </row>
    <row r="460">
      <c r="A460" s="869">
        <v>10185.0</v>
      </c>
      <c r="B460" s="870" t="s">
        <v>698</v>
      </c>
      <c r="C460" s="870" t="s">
        <v>636</v>
      </c>
      <c r="D460" s="870" t="s">
        <v>114</v>
      </c>
      <c r="E460" s="871">
        <v>2024.0</v>
      </c>
      <c r="F460" s="871" t="s">
        <v>198</v>
      </c>
      <c r="G460" s="867" t="s">
        <v>23</v>
      </c>
      <c r="H460" s="868"/>
    </row>
    <row r="461">
      <c r="A461" s="869">
        <v>10215.0</v>
      </c>
      <c r="B461" s="870" t="s">
        <v>699</v>
      </c>
      <c r="C461" s="870" t="s">
        <v>636</v>
      </c>
      <c r="D461" s="870" t="s">
        <v>114</v>
      </c>
      <c r="E461" s="871">
        <v>2024.0</v>
      </c>
      <c r="F461" s="871" t="s">
        <v>201</v>
      </c>
      <c r="G461" s="867" t="s">
        <v>23</v>
      </c>
      <c r="H461" s="868"/>
    </row>
    <row r="462">
      <c r="A462" s="869">
        <v>10216.0</v>
      </c>
      <c r="B462" s="870" t="s">
        <v>700</v>
      </c>
      <c r="C462" s="870" t="s">
        <v>636</v>
      </c>
      <c r="D462" s="870" t="s">
        <v>221</v>
      </c>
      <c r="E462" s="871">
        <v>2024.0</v>
      </c>
      <c r="F462" s="871" t="s">
        <v>198</v>
      </c>
      <c r="G462" s="867" t="s">
        <v>23</v>
      </c>
      <c r="H462" s="868"/>
    </row>
    <row r="463">
      <c r="A463" s="869">
        <v>10312.0</v>
      </c>
      <c r="B463" s="870" t="s">
        <v>688</v>
      </c>
      <c r="C463" s="870" t="s">
        <v>634</v>
      </c>
      <c r="D463" s="870" t="s">
        <v>114</v>
      </c>
      <c r="E463" s="871">
        <v>2025.0</v>
      </c>
      <c r="F463" s="871" t="s">
        <v>201</v>
      </c>
      <c r="G463" s="867" t="s">
        <v>23</v>
      </c>
      <c r="H463" s="868"/>
    </row>
    <row r="464">
      <c r="A464" s="869">
        <v>10349.0</v>
      </c>
      <c r="B464" s="870" t="s">
        <v>701</v>
      </c>
      <c r="C464" s="870" t="s">
        <v>652</v>
      </c>
      <c r="D464" s="870" t="s">
        <v>221</v>
      </c>
      <c r="E464" s="871">
        <v>2025.0</v>
      </c>
      <c r="F464" s="871" t="s">
        <v>201</v>
      </c>
      <c r="G464" s="867" t="s">
        <v>23</v>
      </c>
      <c r="H464" s="868"/>
    </row>
    <row r="465">
      <c r="A465" s="869">
        <v>10350.0</v>
      </c>
      <c r="B465" s="870" t="s">
        <v>702</v>
      </c>
      <c r="C465" s="870" t="s">
        <v>652</v>
      </c>
      <c r="D465" s="870" t="s">
        <v>114</v>
      </c>
      <c r="E465" s="871">
        <v>2025.0</v>
      </c>
      <c r="F465" s="871" t="s">
        <v>201</v>
      </c>
      <c r="G465" s="867" t="s">
        <v>23</v>
      </c>
      <c r="H465" s="868"/>
    </row>
    <row r="466">
      <c r="A466" s="869">
        <v>10351.0</v>
      </c>
      <c r="B466" s="870" t="s">
        <v>703</v>
      </c>
      <c r="C466" s="870" t="s">
        <v>652</v>
      </c>
      <c r="D466" s="870" t="s">
        <v>114</v>
      </c>
      <c r="E466" s="871">
        <v>2025.0</v>
      </c>
      <c r="F466" s="871" t="s">
        <v>201</v>
      </c>
      <c r="G466" s="867" t="s">
        <v>23</v>
      </c>
      <c r="H466" s="868"/>
    </row>
    <row r="467">
      <c r="A467" s="869">
        <v>10373.0</v>
      </c>
      <c r="B467" s="870" t="s">
        <v>704</v>
      </c>
      <c r="C467" s="870" t="s">
        <v>636</v>
      </c>
      <c r="D467" s="870" t="s">
        <v>114</v>
      </c>
      <c r="E467" s="871">
        <v>2025.0</v>
      </c>
      <c r="F467" s="871" t="s">
        <v>201</v>
      </c>
      <c r="G467" s="867" t="s">
        <v>23</v>
      </c>
      <c r="H467" s="868"/>
    </row>
    <row r="468">
      <c r="A468" s="869">
        <v>10374.0</v>
      </c>
      <c r="B468" s="870" t="s">
        <v>705</v>
      </c>
      <c r="C468" s="870" t="s">
        <v>636</v>
      </c>
      <c r="D468" s="870" t="s">
        <v>114</v>
      </c>
      <c r="E468" s="871">
        <v>2025.0</v>
      </c>
      <c r="F468" s="871" t="s">
        <v>201</v>
      </c>
      <c r="G468" s="867" t="s">
        <v>23</v>
      </c>
      <c r="H468" s="868"/>
    </row>
    <row r="469">
      <c r="A469" s="869">
        <v>10380.0</v>
      </c>
      <c r="B469" s="870" t="s">
        <v>706</v>
      </c>
      <c r="C469" s="870" t="s">
        <v>636</v>
      </c>
      <c r="D469" s="870" t="s">
        <v>114</v>
      </c>
      <c r="E469" s="871">
        <v>2025.0</v>
      </c>
      <c r="F469" s="871" t="s">
        <v>201</v>
      </c>
      <c r="G469" s="867" t="s">
        <v>23</v>
      </c>
      <c r="H469" s="868"/>
    </row>
    <row r="470">
      <c r="A470" s="869">
        <v>1086.0</v>
      </c>
      <c r="B470" s="870" t="s">
        <v>707</v>
      </c>
      <c r="C470" s="870" t="s">
        <v>708</v>
      </c>
      <c r="D470" s="870" t="s">
        <v>192</v>
      </c>
      <c r="E470" s="871">
        <v>2024.0</v>
      </c>
      <c r="F470" s="871" t="s">
        <v>201</v>
      </c>
      <c r="G470" s="867" t="s">
        <v>20</v>
      </c>
      <c r="H470" s="868"/>
    </row>
    <row r="471">
      <c r="A471" s="869">
        <v>1336.0</v>
      </c>
      <c r="B471" s="870" t="s">
        <v>709</v>
      </c>
      <c r="C471" s="870" t="s">
        <v>710</v>
      </c>
      <c r="D471" s="870" t="s">
        <v>192</v>
      </c>
      <c r="E471" s="871">
        <v>2024.0</v>
      </c>
      <c r="F471" s="871" t="s">
        <v>198</v>
      </c>
      <c r="G471" s="867" t="s">
        <v>20</v>
      </c>
      <c r="H471" s="868"/>
    </row>
    <row r="472">
      <c r="A472" s="869">
        <v>1351.0</v>
      </c>
      <c r="B472" s="870" t="s">
        <v>711</v>
      </c>
      <c r="C472" s="870" t="s">
        <v>710</v>
      </c>
      <c r="D472" s="870" t="s">
        <v>195</v>
      </c>
      <c r="E472" s="871">
        <v>2024.0</v>
      </c>
      <c r="F472" s="871" t="s">
        <v>196</v>
      </c>
      <c r="G472" s="867" t="s">
        <v>20</v>
      </c>
      <c r="H472" s="868"/>
    </row>
    <row r="473">
      <c r="A473" s="869">
        <v>1771.0</v>
      </c>
      <c r="B473" s="870" t="s">
        <v>712</v>
      </c>
      <c r="C473" s="870" t="s">
        <v>713</v>
      </c>
      <c r="D473" s="870" t="s">
        <v>195</v>
      </c>
      <c r="E473" s="871">
        <v>2024.0</v>
      </c>
      <c r="F473" s="871" t="s">
        <v>198</v>
      </c>
      <c r="G473" s="867" t="s">
        <v>20</v>
      </c>
      <c r="H473" s="868"/>
    </row>
    <row r="474">
      <c r="A474" s="869">
        <v>2966.0</v>
      </c>
      <c r="B474" s="870" t="s">
        <v>714</v>
      </c>
      <c r="C474" s="870" t="s">
        <v>710</v>
      </c>
      <c r="D474" s="870" t="s">
        <v>195</v>
      </c>
      <c r="E474" s="871">
        <v>2024.0</v>
      </c>
      <c r="F474" s="871" t="s">
        <v>193</v>
      </c>
      <c r="G474" s="867" t="s">
        <v>20</v>
      </c>
      <c r="H474" s="868"/>
    </row>
    <row r="475">
      <c r="A475" s="869">
        <v>3284.0</v>
      </c>
      <c r="B475" s="870" t="s">
        <v>715</v>
      </c>
      <c r="C475" s="870" t="s">
        <v>710</v>
      </c>
      <c r="D475" s="870" t="s">
        <v>195</v>
      </c>
      <c r="E475" s="871">
        <v>2024.0</v>
      </c>
      <c r="F475" s="871" t="s">
        <v>196</v>
      </c>
      <c r="G475" s="867" t="s">
        <v>20</v>
      </c>
      <c r="H475" s="868"/>
    </row>
    <row r="476">
      <c r="A476" s="869">
        <v>3317.0</v>
      </c>
      <c r="B476" s="870" t="s">
        <v>716</v>
      </c>
      <c r="C476" s="870" t="s">
        <v>717</v>
      </c>
      <c r="D476" s="870" t="s">
        <v>195</v>
      </c>
      <c r="E476" s="871">
        <v>2024.0</v>
      </c>
      <c r="F476" s="871" t="s">
        <v>198</v>
      </c>
      <c r="G476" s="867" t="s">
        <v>20</v>
      </c>
      <c r="H476" s="868"/>
    </row>
    <row r="477">
      <c r="A477" s="869">
        <v>3330.0</v>
      </c>
      <c r="B477" s="870" t="s">
        <v>718</v>
      </c>
      <c r="C477" s="870" t="s">
        <v>717</v>
      </c>
      <c r="D477" s="870" t="s">
        <v>195</v>
      </c>
      <c r="E477" s="871">
        <v>2024.0</v>
      </c>
      <c r="F477" s="871" t="s">
        <v>193</v>
      </c>
      <c r="G477" s="867" t="s">
        <v>20</v>
      </c>
      <c r="H477" s="868"/>
    </row>
    <row r="478">
      <c r="A478" s="869">
        <v>3357.0</v>
      </c>
      <c r="B478" s="870" t="s">
        <v>719</v>
      </c>
      <c r="C478" s="870" t="s">
        <v>717</v>
      </c>
      <c r="D478" s="870" t="s">
        <v>216</v>
      </c>
      <c r="E478" s="871">
        <v>2024.0</v>
      </c>
      <c r="F478" s="871" t="s">
        <v>255</v>
      </c>
      <c r="G478" s="867" t="s">
        <v>20</v>
      </c>
      <c r="H478" s="868"/>
    </row>
    <row r="479">
      <c r="A479" s="869">
        <v>4663.0</v>
      </c>
      <c r="B479" s="870" t="s">
        <v>720</v>
      </c>
      <c r="C479" s="870" t="s">
        <v>717</v>
      </c>
      <c r="D479" s="870" t="s">
        <v>192</v>
      </c>
      <c r="E479" s="871">
        <v>2024.0</v>
      </c>
      <c r="F479" s="871" t="s">
        <v>193</v>
      </c>
      <c r="G479" s="867" t="s">
        <v>20</v>
      </c>
      <c r="H479" s="868"/>
    </row>
    <row r="480">
      <c r="A480" s="869">
        <v>4891.0</v>
      </c>
      <c r="B480" s="870" t="s">
        <v>721</v>
      </c>
      <c r="C480" s="870" t="s">
        <v>713</v>
      </c>
      <c r="D480" s="870" t="s">
        <v>195</v>
      </c>
      <c r="E480" s="871">
        <v>2024.0</v>
      </c>
      <c r="F480" s="871" t="s">
        <v>196</v>
      </c>
      <c r="G480" s="867" t="s">
        <v>20</v>
      </c>
      <c r="H480" s="868"/>
    </row>
    <row r="481">
      <c r="A481" s="869">
        <v>4949.0</v>
      </c>
      <c r="B481" s="870" t="s">
        <v>722</v>
      </c>
      <c r="C481" s="870" t="s">
        <v>723</v>
      </c>
      <c r="D481" s="870" t="s">
        <v>195</v>
      </c>
      <c r="E481" s="871">
        <v>2024.0</v>
      </c>
      <c r="F481" s="871" t="s">
        <v>211</v>
      </c>
      <c r="G481" s="867" t="s">
        <v>20</v>
      </c>
      <c r="H481" s="868"/>
    </row>
    <row r="482">
      <c r="A482" s="869">
        <v>5052.0</v>
      </c>
      <c r="B482" s="870" t="s">
        <v>724</v>
      </c>
      <c r="C482" s="870" t="s">
        <v>723</v>
      </c>
      <c r="D482" s="870" t="s">
        <v>195</v>
      </c>
      <c r="E482" s="871">
        <v>2024.0</v>
      </c>
      <c r="F482" s="871" t="s">
        <v>196</v>
      </c>
      <c r="G482" s="867" t="s">
        <v>20</v>
      </c>
      <c r="H482" s="868"/>
    </row>
    <row r="483">
      <c r="A483" s="869">
        <v>5730.0</v>
      </c>
      <c r="B483" s="870" t="s">
        <v>725</v>
      </c>
      <c r="C483" s="870" t="s">
        <v>713</v>
      </c>
      <c r="D483" s="870" t="s">
        <v>195</v>
      </c>
      <c r="E483" s="871">
        <v>2024.0</v>
      </c>
      <c r="F483" s="871" t="s">
        <v>196</v>
      </c>
      <c r="G483" s="867" t="s">
        <v>20</v>
      </c>
      <c r="H483" s="868"/>
    </row>
    <row r="484">
      <c r="A484" s="869">
        <v>5741.0</v>
      </c>
      <c r="B484" s="870" t="s">
        <v>726</v>
      </c>
      <c r="C484" s="870" t="s">
        <v>727</v>
      </c>
      <c r="D484" s="870" t="s">
        <v>195</v>
      </c>
      <c r="E484" s="871">
        <v>2024.0</v>
      </c>
      <c r="F484" s="871" t="s">
        <v>211</v>
      </c>
      <c r="G484" s="867" t="s">
        <v>20</v>
      </c>
      <c r="H484" s="868"/>
    </row>
    <row r="485">
      <c r="A485" s="869">
        <v>5756.0</v>
      </c>
      <c r="B485" s="870" t="s">
        <v>728</v>
      </c>
      <c r="C485" s="870" t="s">
        <v>713</v>
      </c>
      <c r="D485" s="870" t="s">
        <v>257</v>
      </c>
      <c r="E485" s="871">
        <v>2024.0</v>
      </c>
      <c r="F485" s="871" t="s">
        <v>193</v>
      </c>
      <c r="G485" s="867" t="s">
        <v>20</v>
      </c>
      <c r="H485" s="868"/>
    </row>
    <row r="486">
      <c r="A486" s="869">
        <v>5799.0</v>
      </c>
      <c r="B486" s="870" t="s">
        <v>729</v>
      </c>
      <c r="C486" s="870" t="s">
        <v>710</v>
      </c>
      <c r="D486" s="870" t="s">
        <v>195</v>
      </c>
      <c r="E486" s="871">
        <v>2024.0</v>
      </c>
      <c r="F486" s="871" t="s">
        <v>193</v>
      </c>
      <c r="G486" s="867" t="s">
        <v>20</v>
      </c>
      <c r="H486" s="868"/>
    </row>
    <row r="487">
      <c r="A487" s="869">
        <v>5854.0</v>
      </c>
      <c r="B487" s="870" t="s">
        <v>730</v>
      </c>
      <c r="C487" s="870" t="s">
        <v>717</v>
      </c>
      <c r="D487" s="870" t="s">
        <v>195</v>
      </c>
      <c r="E487" s="871">
        <v>2024.0</v>
      </c>
      <c r="F487" s="871" t="s">
        <v>196</v>
      </c>
      <c r="G487" s="867" t="s">
        <v>20</v>
      </c>
      <c r="H487" s="868"/>
    </row>
    <row r="488">
      <c r="A488" s="869">
        <v>5983.0</v>
      </c>
      <c r="B488" s="870" t="s">
        <v>731</v>
      </c>
      <c r="C488" s="870" t="s">
        <v>723</v>
      </c>
      <c r="D488" s="870" t="s">
        <v>195</v>
      </c>
      <c r="E488" s="871">
        <v>2024.0</v>
      </c>
      <c r="F488" s="871" t="s">
        <v>193</v>
      </c>
      <c r="G488" s="867" t="s">
        <v>20</v>
      </c>
      <c r="H488" s="868"/>
    </row>
    <row r="489">
      <c r="A489" s="869">
        <v>6054.0</v>
      </c>
      <c r="B489" s="870" t="s">
        <v>732</v>
      </c>
      <c r="C489" s="870" t="s">
        <v>713</v>
      </c>
      <c r="D489" s="870" t="s">
        <v>257</v>
      </c>
      <c r="E489" s="871">
        <v>2024.0</v>
      </c>
      <c r="F489" s="871" t="s">
        <v>211</v>
      </c>
      <c r="G489" s="867" t="s">
        <v>20</v>
      </c>
      <c r="H489" s="868"/>
    </row>
    <row r="490">
      <c r="A490" s="869">
        <v>6362.0</v>
      </c>
      <c r="B490" s="870" t="s">
        <v>733</v>
      </c>
      <c r="C490" s="870" t="s">
        <v>708</v>
      </c>
      <c r="D490" s="870" t="s">
        <v>195</v>
      </c>
      <c r="E490" s="871">
        <v>2024.0</v>
      </c>
      <c r="F490" s="871" t="s">
        <v>196</v>
      </c>
      <c r="G490" s="867" t="s">
        <v>20</v>
      </c>
      <c r="H490" s="868"/>
    </row>
    <row r="491">
      <c r="A491" s="869">
        <v>6418.0</v>
      </c>
      <c r="B491" s="870" t="s">
        <v>734</v>
      </c>
      <c r="C491" s="870" t="s">
        <v>723</v>
      </c>
      <c r="D491" s="870" t="s">
        <v>192</v>
      </c>
      <c r="E491" s="871">
        <v>2024.0</v>
      </c>
      <c r="F491" s="871" t="s">
        <v>193</v>
      </c>
      <c r="G491" s="867" t="s">
        <v>20</v>
      </c>
      <c r="H491" s="868"/>
    </row>
    <row r="492">
      <c r="A492" s="869">
        <v>6427.0</v>
      </c>
      <c r="B492" s="870" t="s">
        <v>735</v>
      </c>
      <c r="C492" s="870" t="s">
        <v>723</v>
      </c>
      <c r="D492" s="870" t="s">
        <v>195</v>
      </c>
      <c r="E492" s="871">
        <v>2024.0</v>
      </c>
      <c r="F492" s="871" t="s">
        <v>196</v>
      </c>
      <c r="G492" s="867" t="s">
        <v>20</v>
      </c>
      <c r="H492" s="868"/>
    </row>
    <row r="493">
      <c r="A493" s="869">
        <v>6445.0</v>
      </c>
      <c r="B493" s="870" t="s">
        <v>736</v>
      </c>
      <c r="C493" s="870" t="s">
        <v>723</v>
      </c>
      <c r="D493" s="870" t="s">
        <v>195</v>
      </c>
      <c r="E493" s="871">
        <v>2024.0</v>
      </c>
      <c r="F493" s="871" t="s">
        <v>193</v>
      </c>
      <c r="G493" s="867" t="s">
        <v>20</v>
      </c>
      <c r="H493" s="868"/>
    </row>
    <row r="494">
      <c r="A494" s="869">
        <v>6521.0</v>
      </c>
      <c r="B494" s="870" t="s">
        <v>737</v>
      </c>
      <c r="C494" s="870" t="s">
        <v>713</v>
      </c>
      <c r="D494" s="870" t="s">
        <v>192</v>
      </c>
      <c r="E494" s="871">
        <v>2024.0</v>
      </c>
      <c r="F494" s="872"/>
      <c r="G494" s="867" t="s">
        <v>20</v>
      </c>
      <c r="H494" s="868"/>
    </row>
    <row r="495">
      <c r="A495" s="869">
        <v>6533.0</v>
      </c>
      <c r="B495" s="870" t="s">
        <v>738</v>
      </c>
      <c r="C495" s="870" t="s">
        <v>713</v>
      </c>
      <c r="D495" s="870" t="s">
        <v>195</v>
      </c>
      <c r="E495" s="871">
        <v>2024.0</v>
      </c>
      <c r="F495" s="871" t="s">
        <v>193</v>
      </c>
      <c r="G495" s="867" t="s">
        <v>20</v>
      </c>
      <c r="H495" s="868"/>
    </row>
    <row r="496">
      <c r="A496" s="869">
        <v>6539.0</v>
      </c>
      <c r="B496" s="870" t="s">
        <v>739</v>
      </c>
      <c r="C496" s="870" t="s">
        <v>713</v>
      </c>
      <c r="D496" s="870" t="s">
        <v>192</v>
      </c>
      <c r="E496" s="871">
        <v>2024.0</v>
      </c>
      <c r="F496" s="871" t="s">
        <v>196</v>
      </c>
      <c r="G496" s="867" t="s">
        <v>20</v>
      </c>
      <c r="H496" s="868"/>
    </row>
    <row r="497">
      <c r="A497" s="869">
        <v>6749.0</v>
      </c>
      <c r="B497" s="870" t="s">
        <v>740</v>
      </c>
      <c r="C497" s="870" t="s">
        <v>713</v>
      </c>
      <c r="D497" s="870" t="s">
        <v>195</v>
      </c>
      <c r="E497" s="871">
        <v>2024.0</v>
      </c>
      <c r="F497" s="871" t="s">
        <v>193</v>
      </c>
      <c r="G497" s="867" t="s">
        <v>20</v>
      </c>
      <c r="H497" s="868"/>
    </row>
    <row r="498">
      <c r="A498" s="869">
        <v>6752.0</v>
      </c>
      <c r="B498" s="870" t="s">
        <v>741</v>
      </c>
      <c r="C498" s="870" t="s">
        <v>713</v>
      </c>
      <c r="D498" s="870" t="s">
        <v>257</v>
      </c>
      <c r="E498" s="871">
        <v>2024.0</v>
      </c>
      <c r="F498" s="871" t="s">
        <v>193</v>
      </c>
      <c r="G498" s="867" t="s">
        <v>20</v>
      </c>
      <c r="H498" s="868"/>
    </row>
    <row r="499">
      <c r="A499" s="869">
        <v>6753.0</v>
      </c>
      <c r="B499" s="870" t="s">
        <v>742</v>
      </c>
      <c r="C499" s="870" t="s">
        <v>713</v>
      </c>
      <c r="D499" s="870" t="s">
        <v>195</v>
      </c>
      <c r="E499" s="871">
        <v>2024.0</v>
      </c>
      <c r="F499" s="871" t="s">
        <v>198</v>
      </c>
      <c r="G499" s="867" t="s">
        <v>20</v>
      </c>
      <c r="H499" s="868"/>
    </row>
    <row r="500">
      <c r="A500" s="869">
        <v>7043.0</v>
      </c>
      <c r="B500" s="870" t="s">
        <v>743</v>
      </c>
      <c r="C500" s="870" t="s">
        <v>713</v>
      </c>
      <c r="D500" s="870" t="s">
        <v>195</v>
      </c>
      <c r="E500" s="871">
        <v>2024.0</v>
      </c>
      <c r="F500" s="871" t="s">
        <v>193</v>
      </c>
      <c r="G500" s="867" t="s">
        <v>20</v>
      </c>
      <c r="H500" s="868"/>
    </row>
    <row r="501">
      <c r="A501" s="869">
        <v>7204.0</v>
      </c>
      <c r="B501" s="870" t="s">
        <v>744</v>
      </c>
      <c r="C501" s="870" t="s">
        <v>708</v>
      </c>
      <c r="D501" s="870" t="s">
        <v>192</v>
      </c>
      <c r="E501" s="871">
        <v>2024.0</v>
      </c>
      <c r="F501" s="871" t="s">
        <v>201</v>
      </c>
      <c r="G501" s="867" t="s">
        <v>20</v>
      </c>
      <c r="H501" s="868"/>
    </row>
    <row r="502">
      <c r="A502" s="869">
        <v>7267.0</v>
      </c>
      <c r="B502" s="870" t="s">
        <v>745</v>
      </c>
      <c r="C502" s="870" t="s">
        <v>746</v>
      </c>
      <c r="D502" s="870" t="s">
        <v>114</v>
      </c>
      <c r="E502" s="871">
        <v>2024.0</v>
      </c>
      <c r="F502" s="871" t="s">
        <v>211</v>
      </c>
      <c r="G502" s="867" t="s">
        <v>20</v>
      </c>
      <c r="H502" s="868"/>
    </row>
    <row r="503">
      <c r="A503" s="869">
        <v>7412.0</v>
      </c>
      <c r="B503" s="870" t="s">
        <v>747</v>
      </c>
      <c r="C503" s="870" t="s">
        <v>727</v>
      </c>
      <c r="D503" s="870" t="s">
        <v>195</v>
      </c>
      <c r="E503" s="871">
        <v>2024.0</v>
      </c>
      <c r="F503" s="871" t="s">
        <v>196</v>
      </c>
      <c r="G503" s="867" t="s">
        <v>20</v>
      </c>
      <c r="H503" s="868"/>
    </row>
    <row r="504">
      <c r="A504" s="869">
        <v>7413.0</v>
      </c>
      <c r="B504" s="870" t="s">
        <v>748</v>
      </c>
      <c r="C504" s="870" t="s">
        <v>713</v>
      </c>
      <c r="D504" s="870" t="s">
        <v>195</v>
      </c>
      <c r="E504" s="871">
        <v>2024.0</v>
      </c>
      <c r="F504" s="871" t="s">
        <v>196</v>
      </c>
      <c r="G504" s="867" t="s">
        <v>20</v>
      </c>
      <c r="H504" s="868"/>
    </row>
    <row r="505">
      <c r="A505" s="869">
        <v>7450.0</v>
      </c>
      <c r="B505" s="870" t="s">
        <v>749</v>
      </c>
      <c r="C505" s="870" t="s">
        <v>727</v>
      </c>
      <c r="D505" s="870" t="s">
        <v>195</v>
      </c>
      <c r="E505" s="871">
        <v>2024.0</v>
      </c>
      <c r="F505" s="871" t="s">
        <v>193</v>
      </c>
      <c r="G505" s="867" t="s">
        <v>20</v>
      </c>
      <c r="H505" s="868"/>
    </row>
    <row r="506">
      <c r="A506" s="869">
        <v>7723.0</v>
      </c>
      <c r="B506" s="870" t="s">
        <v>750</v>
      </c>
      <c r="C506" s="870" t="s">
        <v>708</v>
      </c>
      <c r="D506" s="870" t="s">
        <v>257</v>
      </c>
      <c r="E506" s="871">
        <v>2024.0</v>
      </c>
      <c r="F506" s="871" t="s">
        <v>201</v>
      </c>
      <c r="G506" s="867" t="s">
        <v>20</v>
      </c>
      <c r="H506" s="868"/>
    </row>
    <row r="507">
      <c r="A507" s="869">
        <v>7932.0</v>
      </c>
      <c r="B507" s="870" t="s">
        <v>751</v>
      </c>
      <c r="C507" s="870" t="s">
        <v>727</v>
      </c>
      <c r="D507" s="870" t="s">
        <v>195</v>
      </c>
      <c r="E507" s="871">
        <v>2024.0</v>
      </c>
      <c r="F507" s="871" t="s">
        <v>196</v>
      </c>
      <c r="G507" s="867" t="s">
        <v>20</v>
      </c>
      <c r="H507" s="868"/>
    </row>
    <row r="508">
      <c r="A508" s="869">
        <v>8060.0</v>
      </c>
      <c r="B508" s="870" t="s">
        <v>752</v>
      </c>
      <c r="C508" s="870" t="s">
        <v>708</v>
      </c>
      <c r="D508" s="870" t="s">
        <v>192</v>
      </c>
      <c r="E508" s="871">
        <v>2024.0</v>
      </c>
      <c r="F508" s="871" t="s">
        <v>193</v>
      </c>
      <c r="G508" s="867" t="s">
        <v>20</v>
      </c>
      <c r="H508" s="868"/>
    </row>
    <row r="509">
      <c r="A509" s="869">
        <v>8829.0</v>
      </c>
      <c r="B509" s="870" t="s">
        <v>753</v>
      </c>
      <c r="C509" s="870" t="s">
        <v>713</v>
      </c>
      <c r="D509" s="870" t="s">
        <v>195</v>
      </c>
      <c r="E509" s="871">
        <v>2024.0</v>
      </c>
      <c r="F509" s="871" t="s">
        <v>198</v>
      </c>
      <c r="G509" s="867" t="s">
        <v>20</v>
      </c>
      <c r="H509" s="868"/>
    </row>
    <row r="510">
      <c r="A510" s="869">
        <v>8831.0</v>
      </c>
      <c r="B510" s="870" t="s">
        <v>754</v>
      </c>
      <c r="C510" s="870" t="s">
        <v>713</v>
      </c>
      <c r="D510" s="870" t="s">
        <v>195</v>
      </c>
      <c r="E510" s="871">
        <v>2024.0</v>
      </c>
      <c r="F510" s="871" t="s">
        <v>196</v>
      </c>
      <c r="G510" s="867" t="s">
        <v>20</v>
      </c>
      <c r="H510" s="868"/>
    </row>
    <row r="511">
      <c r="A511" s="869">
        <v>8832.0</v>
      </c>
      <c r="B511" s="870" t="s">
        <v>755</v>
      </c>
      <c r="C511" s="870" t="s">
        <v>713</v>
      </c>
      <c r="D511" s="870" t="s">
        <v>195</v>
      </c>
      <c r="E511" s="871">
        <v>2024.0</v>
      </c>
      <c r="F511" s="871" t="s">
        <v>193</v>
      </c>
      <c r="G511" s="867" t="s">
        <v>20</v>
      </c>
      <c r="H511" s="868"/>
    </row>
    <row r="512">
      <c r="A512" s="869">
        <v>9303.0</v>
      </c>
      <c r="B512" s="870" t="s">
        <v>756</v>
      </c>
      <c r="C512" s="870" t="s">
        <v>717</v>
      </c>
      <c r="D512" s="870" t="s">
        <v>114</v>
      </c>
      <c r="E512" s="871">
        <v>2024.0</v>
      </c>
      <c r="F512" s="871" t="s">
        <v>201</v>
      </c>
      <c r="G512" s="867" t="s">
        <v>20</v>
      </c>
      <c r="H512" s="868"/>
    </row>
    <row r="513">
      <c r="A513" s="869">
        <v>9334.0</v>
      </c>
      <c r="B513" s="870" t="s">
        <v>757</v>
      </c>
      <c r="C513" s="870" t="s">
        <v>710</v>
      </c>
      <c r="D513" s="870" t="s">
        <v>114</v>
      </c>
      <c r="E513" s="871">
        <v>2024.0</v>
      </c>
      <c r="F513" s="871" t="s">
        <v>196</v>
      </c>
      <c r="G513" s="867" t="s">
        <v>20</v>
      </c>
      <c r="H513" s="868"/>
    </row>
    <row r="514">
      <c r="A514" s="869">
        <v>9347.0</v>
      </c>
      <c r="B514" s="870" t="s">
        <v>758</v>
      </c>
      <c r="C514" s="870" t="s">
        <v>746</v>
      </c>
      <c r="D514" s="870" t="s">
        <v>195</v>
      </c>
      <c r="E514" s="871">
        <v>2024.0</v>
      </c>
      <c r="F514" s="871" t="s">
        <v>198</v>
      </c>
      <c r="G514" s="867" t="s">
        <v>20</v>
      </c>
      <c r="H514" s="868"/>
    </row>
    <row r="515">
      <c r="A515" s="869">
        <v>9348.0</v>
      </c>
      <c r="B515" s="870" t="s">
        <v>759</v>
      </c>
      <c r="C515" s="870" t="s">
        <v>717</v>
      </c>
      <c r="D515" s="870" t="s">
        <v>114</v>
      </c>
      <c r="E515" s="871">
        <v>2024.0</v>
      </c>
      <c r="F515" s="871" t="s">
        <v>193</v>
      </c>
      <c r="G515" s="867" t="s">
        <v>20</v>
      </c>
      <c r="H515" s="868"/>
    </row>
    <row r="516">
      <c r="A516" s="869">
        <v>9349.0</v>
      </c>
      <c r="B516" s="870" t="s">
        <v>760</v>
      </c>
      <c r="C516" s="870" t="s">
        <v>717</v>
      </c>
      <c r="D516" s="870" t="s">
        <v>195</v>
      </c>
      <c r="E516" s="871">
        <v>2024.0</v>
      </c>
      <c r="F516" s="871" t="s">
        <v>193</v>
      </c>
      <c r="G516" s="867" t="s">
        <v>20</v>
      </c>
      <c r="H516" s="868"/>
    </row>
    <row r="517">
      <c r="A517" s="869">
        <v>9371.0</v>
      </c>
      <c r="B517" s="870" t="s">
        <v>761</v>
      </c>
      <c r="C517" s="870" t="s">
        <v>708</v>
      </c>
      <c r="D517" s="870" t="s">
        <v>257</v>
      </c>
      <c r="E517" s="871">
        <v>2024.0</v>
      </c>
      <c r="F517" s="871" t="s">
        <v>198</v>
      </c>
      <c r="G517" s="867" t="s">
        <v>20</v>
      </c>
      <c r="H517" s="868"/>
    </row>
    <row r="518">
      <c r="A518" s="869">
        <v>9379.0</v>
      </c>
      <c r="B518" s="870" t="s">
        <v>762</v>
      </c>
      <c r="C518" s="870" t="s">
        <v>713</v>
      </c>
      <c r="D518" s="870" t="s">
        <v>195</v>
      </c>
      <c r="E518" s="871">
        <v>2024.0</v>
      </c>
      <c r="F518" s="871" t="s">
        <v>193</v>
      </c>
      <c r="G518" s="867" t="s">
        <v>20</v>
      </c>
      <c r="H518" s="868"/>
    </row>
    <row r="519">
      <c r="A519" s="869">
        <v>9474.0</v>
      </c>
      <c r="B519" s="870" t="s">
        <v>763</v>
      </c>
      <c r="C519" s="870" t="s">
        <v>717</v>
      </c>
      <c r="D519" s="870" t="s">
        <v>195</v>
      </c>
      <c r="E519" s="871">
        <v>2024.0</v>
      </c>
      <c r="F519" s="871" t="s">
        <v>198</v>
      </c>
      <c r="G519" s="867" t="s">
        <v>20</v>
      </c>
      <c r="H519" s="868"/>
    </row>
    <row r="520">
      <c r="A520" s="869">
        <v>9487.0</v>
      </c>
      <c r="B520" s="870" t="s">
        <v>764</v>
      </c>
      <c r="C520" s="870" t="s">
        <v>746</v>
      </c>
      <c r="D520" s="870" t="s">
        <v>114</v>
      </c>
      <c r="E520" s="871">
        <v>2024.0</v>
      </c>
      <c r="F520" s="871" t="s">
        <v>198</v>
      </c>
      <c r="G520" s="867" t="s">
        <v>20</v>
      </c>
      <c r="H520" s="868"/>
    </row>
    <row r="521">
      <c r="A521" s="869">
        <v>9564.0</v>
      </c>
      <c r="B521" s="870" t="s">
        <v>765</v>
      </c>
      <c r="C521" s="870" t="s">
        <v>717</v>
      </c>
      <c r="D521" s="870" t="s">
        <v>216</v>
      </c>
      <c r="E521" s="871">
        <v>2024.0</v>
      </c>
      <c r="F521" s="871" t="s">
        <v>255</v>
      </c>
      <c r="G521" s="867" t="s">
        <v>20</v>
      </c>
      <c r="H521" s="868"/>
    </row>
    <row r="522">
      <c r="A522" s="869">
        <v>9592.0</v>
      </c>
      <c r="B522" s="870" t="s">
        <v>766</v>
      </c>
      <c r="C522" s="870" t="s">
        <v>727</v>
      </c>
      <c r="D522" s="870" t="s">
        <v>114</v>
      </c>
      <c r="E522" s="871">
        <v>2024.0</v>
      </c>
      <c r="F522" s="871" t="s">
        <v>201</v>
      </c>
      <c r="G522" s="867" t="s">
        <v>20</v>
      </c>
      <c r="H522" s="868"/>
    </row>
    <row r="523">
      <c r="A523" s="869">
        <v>9615.0</v>
      </c>
      <c r="B523" s="870" t="s">
        <v>767</v>
      </c>
      <c r="C523" s="870" t="s">
        <v>727</v>
      </c>
      <c r="D523" s="870" t="s">
        <v>114</v>
      </c>
      <c r="E523" s="871">
        <v>2024.0</v>
      </c>
      <c r="F523" s="871" t="s">
        <v>196</v>
      </c>
      <c r="G523" s="867" t="s">
        <v>20</v>
      </c>
      <c r="H523" s="868"/>
    </row>
    <row r="524">
      <c r="A524" s="869">
        <v>9617.0</v>
      </c>
      <c r="B524" s="870" t="s">
        <v>768</v>
      </c>
      <c r="C524" s="870" t="s">
        <v>708</v>
      </c>
      <c r="D524" s="870" t="s">
        <v>114</v>
      </c>
      <c r="E524" s="871">
        <v>2024.0</v>
      </c>
      <c r="F524" s="871" t="s">
        <v>198</v>
      </c>
      <c r="G524" s="867" t="s">
        <v>20</v>
      </c>
      <c r="H524" s="868"/>
    </row>
    <row r="525">
      <c r="A525" s="869">
        <v>9619.0</v>
      </c>
      <c r="B525" s="870" t="s">
        <v>769</v>
      </c>
      <c r="C525" s="870" t="s">
        <v>727</v>
      </c>
      <c r="D525" s="870" t="s">
        <v>195</v>
      </c>
      <c r="E525" s="871">
        <v>2024.0</v>
      </c>
      <c r="F525" s="871" t="s">
        <v>196</v>
      </c>
      <c r="G525" s="867" t="s">
        <v>20</v>
      </c>
      <c r="H525" s="868"/>
    </row>
    <row r="526">
      <c r="A526" s="869">
        <v>9633.0</v>
      </c>
      <c r="B526" s="870" t="s">
        <v>770</v>
      </c>
      <c r="C526" s="870" t="s">
        <v>727</v>
      </c>
      <c r="D526" s="870" t="s">
        <v>195</v>
      </c>
      <c r="E526" s="871">
        <v>2024.0</v>
      </c>
      <c r="F526" s="871" t="s">
        <v>193</v>
      </c>
      <c r="G526" s="867" t="s">
        <v>20</v>
      </c>
      <c r="H526" s="868"/>
    </row>
    <row r="527">
      <c r="A527" s="869">
        <v>9647.0</v>
      </c>
      <c r="B527" s="870" t="s">
        <v>771</v>
      </c>
      <c r="C527" s="870" t="s">
        <v>713</v>
      </c>
      <c r="D527" s="870" t="s">
        <v>114</v>
      </c>
      <c r="E527" s="871">
        <v>2024.0</v>
      </c>
      <c r="F527" s="871" t="s">
        <v>193</v>
      </c>
      <c r="G527" s="867" t="s">
        <v>20</v>
      </c>
      <c r="H527" s="868"/>
    </row>
    <row r="528">
      <c r="A528" s="869">
        <v>9903.0</v>
      </c>
      <c r="B528" s="870" t="s">
        <v>772</v>
      </c>
      <c r="C528" s="870" t="s">
        <v>746</v>
      </c>
      <c r="D528" s="870" t="s">
        <v>192</v>
      </c>
      <c r="E528" s="871">
        <v>2024.0</v>
      </c>
      <c r="F528" s="871" t="s">
        <v>198</v>
      </c>
      <c r="G528" s="867" t="s">
        <v>20</v>
      </c>
      <c r="H528" s="868"/>
    </row>
    <row r="529">
      <c r="A529" s="869">
        <v>9950.0</v>
      </c>
      <c r="B529" s="870" t="s">
        <v>773</v>
      </c>
      <c r="C529" s="870" t="s">
        <v>713</v>
      </c>
      <c r="D529" s="870" t="s">
        <v>114</v>
      </c>
      <c r="E529" s="871">
        <v>2024.0</v>
      </c>
      <c r="F529" s="871" t="s">
        <v>198</v>
      </c>
      <c r="G529" s="867" t="s">
        <v>20</v>
      </c>
      <c r="H529" s="868"/>
    </row>
    <row r="530">
      <c r="A530" s="869">
        <v>10052.0</v>
      </c>
      <c r="B530" s="870" t="s">
        <v>774</v>
      </c>
      <c r="C530" s="870" t="s">
        <v>727</v>
      </c>
      <c r="D530" s="870" t="s">
        <v>114</v>
      </c>
      <c r="E530" s="871">
        <v>2024.0</v>
      </c>
      <c r="F530" s="871" t="s">
        <v>198</v>
      </c>
      <c r="G530" s="867" t="s">
        <v>20</v>
      </c>
      <c r="H530" s="868"/>
    </row>
    <row r="531">
      <c r="A531" s="869">
        <v>10054.0</v>
      </c>
      <c r="B531" s="870" t="s">
        <v>775</v>
      </c>
      <c r="C531" s="870" t="s">
        <v>708</v>
      </c>
      <c r="D531" s="870" t="s">
        <v>114</v>
      </c>
      <c r="E531" s="871">
        <v>2024.0</v>
      </c>
      <c r="F531" s="871" t="s">
        <v>201</v>
      </c>
      <c r="G531" s="867" t="s">
        <v>20</v>
      </c>
      <c r="H531" s="868"/>
    </row>
    <row r="532">
      <c r="A532" s="869">
        <v>10079.0</v>
      </c>
      <c r="B532" s="870" t="s">
        <v>776</v>
      </c>
      <c r="C532" s="870" t="s">
        <v>746</v>
      </c>
      <c r="D532" s="870" t="s">
        <v>221</v>
      </c>
      <c r="E532" s="871">
        <v>2024.0</v>
      </c>
      <c r="F532" s="871" t="s">
        <v>196</v>
      </c>
      <c r="G532" s="867" t="s">
        <v>20</v>
      </c>
      <c r="H532" s="868"/>
    </row>
    <row r="533">
      <c r="A533" s="869">
        <v>10126.0</v>
      </c>
      <c r="B533" s="870" t="s">
        <v>777</v>
      </c>
      <c r="C533" s="870" t="s">
        <v>717</v>
      </c>
      <c r="D533" s="870" t="s">
        <v>221</v>
      </c>
      <c r="E533" s="871">
        <v>2024.0</v>
      </c>
      <c r="F533" s="871" t="s">
        <v>201</v>
      </c>
      <c r="G533" s="867" t="s">
        <v>20</v>
      </c>
      <c r="H533" s="868"/>
    </row>
    <row r="534">
      <c r="A534" s="869">
        <v>10176.0</v>
      </c>
      <c r="B534" s="870" t="s">
        <v>778</v>
      </c>
      <c r="C534" s="870" t="s">
        <v>713</v>
      </c>
      <c r="D534" s="870" t="s">
        <v>114</v>
      </c>
      <c r="E534" s="871">
        <v>2024.0</v>
      </c>
      <c r="F534" s="871" t="s">
        <v>198</v>
      </c>
      <c r="G534" s="867" t="s">
        <v>20</v>
      </c>
      <c r="H534" s="868"/>
    </row>
    <row r="535">
      <c r="A535" s="869">
        <v>10181.0</v>
      </c>
      <c r="B535" s="870" t="s">
        <v>779</v>
      </c>
      <c r="C535" s="870" t="s">
        <v>713</v>
      </c>
      <c r="D535" s="870" t="s">
        <v>257</v>
      </c>
      <c r="E535" s="871">
        <v>2024.0</v>
      </c>
      <c r="F535" s="871" t="s">
        <v>201</v>
      </c>
      <c r="G535" s="867" t="s">
        <v>20</v>
      </c>
      <c r="H535" s="868"/>
    </row>
    <row r="536">
      <c r="A536" s="869">
        <v>10200.0</v>
      </c>
      <c r="B536" s="870" t="s">
        <v>780</v>
      </c>
      <c r="C536" s="870" t="s">
        <v>727</v>
      </c>
      <c r="D536" s="870" t="s">
        <v>114</v>
      </c>
      <c r="E536" s="871">
        <v>2024.0</v>
      </c>
      <c r="F536" s="871" t="s">
        <v>201</v>
      </c>
      <c r="G536" s="867" t="s">
        <v>20</v>
      </c>
      <c r="H536" s="868"/>
    </row>
    <row r="537">
      <c r="A537" s="869">
        <v>10240.0</v>
      </c>
      <c r="B537" s="870" t="s">
        <v>781</v>
      </c>
      <c r="C537" s="870" t="s">
        <v>708</v>
      </c>
      <c r="D537" s="870" t="s">
        <v>114</v>
      </c>
      <c r="E537" s="871">
        <v>2024.0</v>
      </c>
      <c r="F537" s="871" t="s">
        <v>782</v>
      </c>
      <c r="G537" s="867" t="s">
        <v>20</v>
      </c>
      <c r="H537" s="868"/>
    </row>
    <row r="538">
      <c r="A538" s="869">
        <v>10241.0</v>
      </c>
      <c r="B538" s="870" t="s">
        <v>783</v>
      </c>
      <c r="C538" s="870" t="s">
        <v>708</v>
      </c>
      <c r="D538" s="870" t="s">
        <v>114</v>
      </c>
      <c r="E538" s="871">
        <v>2024.0</v>
      </c>
      <c r="F538" s="871" t="s">
        <v>782</v>
      </c>
      <c r="G538" s="867" t="s">
        <v>20</v>
      </c>
      <c r="H538" s="868"/>
    </row>
    <row r="539">
      <c r="A539" s="869">
        <v>10242.0</v>
      </c>
      <c r="B539" s="870" t="s">
        <v>784</v>
      </c>
      <c r="C539" s="870" t="s">
        <v>708</v>
      </c>
      <c r="D539" s="870" t="s">
        <v>114</v>
      </c>
      <c r="E539" s="871">
        <v>2024.0</v>
      </c>
      <c r="F539" s="871" t="s">
        <v>782</v>
      </c>
      <c r="G539" s="867" t="s">
        <v>20</v>
      </c>
      <c r="H539" s="868"/>
    </row>
    <row r="540">
      <c r="A540" s="869">
        <v>10250.0</v>
      </c>
      <c r="B540" s="870" t="s">
        <v>785</v>
      </c>
      <c r="C540" s="870" t="s">
        <v>708</v>
      </c>
      <c r="D540" s="870" t="s">
        <v>114</v>
      </c>
      <c r="E540" s="871">
        <v>2024.0</v>
      </c>
      <c r="F540" s="871" t="s">
        <v>201</v>
      </c>
      <c r="G540" s="867" t="s">
        <v>20</v>
      </c>
      <c r="H540" s="868"/>
    </row>
    <row r="541">
      <c r="A541" s="869">
        <v>10282.0</v>
      </c>
      <c r="B541" s="870" t="s">
        <v>786</v>
      </c>
      <c r="C541" s="870" t="s">
        <v>713</v>
      </c>
      <c r="D541" s="870" t="s">
        <v>114</v>
      </c>
      <c r="E541" s="871">
        <v>2024.0</v>
      </c>
      <c r="F541" s="871" t="s">
        <v>255</v>
      </c>
      <c r="G541" s="867" t="s">
        <v>20</v>
      </c>
      <c r="H541" s="868"/>
    </row>
    <row r="542">
      <c r="A542" s="869">
        <v>10397.0</v>
      </c>
      <c r="B542" s="870" t="s">
        <v>787</v>
      </c>
      <c r="C542" s="870" t="s">
        <v>717</v>
      </c>
      <c r="D542" s="870" t="s">
        <v>114</v>
      </c>
      <c r="E542" s="871">
        <v>2025.0</v>
      </c>
      <c r="F542" s="871" t="s">
        <v>201</v>
      </c>
      <c r="G542" s="867" t="s">
        <v>20</v>
      </c>
      <c r="H542" s="868"/>
    </row>
    <row r="543">
      <c r="A543" s="869">
        <v>10415.0</v>
      </c>
      <c r="B543" s="870" t="s">
        <v>788</v>
      </c>
      <c r="C543" s="870" t="s">
        <v>723</v>
      </c>
      <c r="D543" s="870" t="s">
        <v>114</v>
      </c>
      <c r="E543" s="871">
        <v>2025.0</v>
      </c>
      <c r="F543" s="871" t="s">
        <v>201</v>
      </c>
      <c r="G543" s="867" t="s">
        <v>20</v>
      </c>
      <c r="H543" s="868"/>
    </row>
    <row r="544">
      <c r="A544" s="869">
        <v>1152.0</v>
      </c>
      <c r="B544" s="870" t="s">
        <v>789</v>
      </c>
      <c r="C544" s="870" t="s">
        <v>790</v>
      </c>
      <c r="D544" s="870" t="s">
        <v>195</v>
      </c>
      <c r="E544" s="871">
        <v>2024.0</v>
      </c>
      <c r="F544" s="871" t="s">
        <v>193</v>
      </c>
      <c r="G544" s="867" t="s">
        <v>30</v>
      </c>
      <c r="H544" s="868"/>
    </row>
    <row r="545">
      <c r="A545" s="869">
        <v>1187.0</v>
      </c>
      <c r="B545" s="870" t="s">
        <v>791</v>
      </c>
      <c r="C545" s="870" t="s">
        <v>790</v>
      </c>
      <c r="D545" s="870" t="s">
        <v>195</v>
      </c>
      <c r="E545" s="871">
        <v>2024.0</v>
      </c>
      <c r="F545" s="871" t="s">
        <v>196</v>
      </c>
      <c r="G545" s="867" t="s">
        <v>30</v>
      </c>
      <c r="H545" s="868"/>
    </row>
    <row r="546">
      <c r="A546" s="869">
        <v>1193.0</v>
      </c>
      <c r="B546" s="870" t="s">
        <v>792</v>
      </c>
      <c r="C546" s="870" t="s">
        <v>790</v>
      </c>
      <c r="D546" s="870" t="s">
        <v>192</v>
      </c>
      <c r="E546" s="871">
        <v>2024.0</v>
      </c>
      <c r="F546" s="871" t="s">
        <v>201</v>
      </c>
      <c r="G546" s="867" t="s">
        <v>30</v>
      </c>
      <c r="H546" s="868"/>
    </row>
    <row r="547">
      <c r="A547" s="869">
        <v>1200.0</v>
      </c>
      <c r="B547" s="870" t="s">
        <v>793</v>
      </c>
      <c r="C547" s="870" t="s">
        <v>794</v>
      </c>
      <c r="D547" s="870" t="s">
        <v>195</v>
      </c>
      <c r="E547" s="871">
        <v>2024.0</v>
      </c>
      <c r="F547" s="871" t="s">
        <v>196</v>
      </c>
      <c r="G547" s="867" t="s">
        <v>30</v>
      </c>
      <c r="H547" s="868"/>
    </row>
    <row r="548">
      <c r="A548" s="869">
        <v>1215.0</v>
      </c>
      <c r="B548" s="870" t="s">
        <v>795</v>
      </c>
      <c r="C548" s="870" t="s">
        <v>794</v>
      </c>
      <c r="D548" s="870" t="s">
        <v>195</v>
      </c>
      <c r="E548" s="871">
        <v>2024.0</v>
      </c>
      <c r="F548" s="871" t="s">
        <v>196</v>
      </c>
      <c r="G548" s="867" t="s">
        <v>30</v>
      </c>
      <c r="H548" s="868"/>
    </row>
    <row r="549">
      <c r="A549" s="869">
        <v>1220.0</v>
      </c>
      <c r="B549" s="870" t="s">
        <v>796</v>
      </c>
      <c r="C549" s="870" t="s">
        <v>794</v>
      </c>
      <c r="D549" s="870" t="s">
        <v>195</v>
      </c>
      <c r="E549" s="871">
        <v>2024.0</v>
      </c>
      <c r="F549" s="871" t="s">
        <v>198</v>
      </c>
      <c r="G549" s="867" t="s">
        <v>30</v>
      </c>
      <c r="H549" s="868"/>
    </row>
    <row r="550">
      <c r="A550" s="869">
        <v>1224.0</v>
      </c>
      <c r="B550" s="870" t="s">
        <v>797</v>
      </c>
      <c r="C550" s="870" t="s">
        <v>794</v>
      </c>
      <c r="D550" s="870" t="s">
        <v>216</v>
      </c>
      <c r="E550" s="871">
        <v>2024.0</v>
      </c>
      <c r="F550" s="871" t="s">
        <v>255</v>
      </c>
      <c r="G550" s="867" t="s">
        <v>30</v>
      </c>
      <c r="H550" s="868"/>
    </row>
    <row r="551">
      <c r="A551" s="869">
        <v>1251.0</v>
      </c>
      <c r="B551" s="870" t="s">
        <v>798</v>
      </c>
      <c r="C551" s="870" t="s">
        <v>799</v>
      </c>
      <c r="D551" s="870" t="s">
        <v>257</v>
      </c>
      <c r="E551" s="871">
        <v>2025.0</v>
      </c>
      <c r="F551" s="871" t="s">
        <v>196</v>
      </c>
      <c r="G551" s="867" t="s">
        <v>30</v>
      </c>
      <c r="H551" s="868"/>
    </row>
    <row r="552">
      <c r="A552" s="869">
        <v>1265.0</v>
      </c>
      <c r="B552" s="870" t="s">
        <v>800</v>
      </c>
      <c r="C552" s="870" t="s">
        <v>794</v>
      </c>
      <c r="D552" s="870" t="s">
        <v>195</v>
      </c>
      <c r="E552" s="871">
        <v>2024.0</v>
      </c>
      <c r="F552" s="871" t="s">
        <v>193</v>
      </c>
      <c r="G552" s="867" t="s">
        <v>30</v>
      </c>
      <c r="H552" s="868"/>
    </row>
    <row r="553">
      <c r="A553" s="869">
        <v>1287.0</v>
      </c>
      <c r="B553" s="870" t="s">
        <v>801</v>
      </c>
      <c r="C553" s="870" t="s">
        <v>802</v>
      </c>
      <c r="D553" s="870" t="s">
        <v>192</v>
      </c>
      <c r="E553" s="871">
        <v>2024.0</v>
      </c>
      <c r="F553" s="871" t="s">
        <v>198</v>
      </c>
      <c r="G553" s="867" t="s">
        <v>30</v>
      </c>
      <c r="H553" s="868"/>
    </row>
    <row r="554">
      <c r="A554" s="869">
        <v>1305.0</v>
      </c>
      <c r="B554" s="870" t="s">
        <v>803</v>
      </c>
      <c r="C554" s="870" t="s">
        <v>804</v>
      </c>
      <c r="D554" s="870" t="s">
        <v>216</v>
      </c>
      <c r="E554" s="871">
        <v>2025.0</v>
      </c>
      <c r="F554" s="871" t="s">
        <v>255</v>
      </c>
      <c r="G554" s="867" t="s">
        <v>30</v>
      </c>
      <c r="H554" s="868"/>
    </row>
    <row r="555">
      <c r="A555" s="869">
        <v>1309.0</v>
      </c>
      <c r="B555" s="870" t="s">
        <v>805</v>
      </c>
      <c r="C555" s="870" t="s">
        <v>804</v>
      </c>
      <c r="D555" s="870" t="s">
        <v>216</v>
      </c>
      <c r="E555" s="871">
        <v>2025.0</v>
      </c>
      <c r="F555" s="871" t="s">
        <v>255</v>
      </c>
      <c r="G555" s="867" t="s">
        <v>30</v>
      </c>
      <c r="H555" s="868"/>
    </row>
    <row r="556">
      <c r="A556" s="869">
        <v>1322.0</v>
      </c>
      <c r="B556" s="870" t="s">
        <v>806</v>
      </c>
      <c r="C556" s="870" t="s">
        <v>804</v>
      </c>
      <c r="D556" s="870" t="s">
        <v>216</v>
      </c>
      <c r="E556" s="871">
        <v>2025.0</v>
      </c>
      <c r="F556" s="871" t="s">
        <v>255</v>
      </c>
      <c r="G556" s="867" t="s">
        <v>30</v>
      </c>
      <c r="H556" s="868"/>
    </row>
    <row r="557">
      <c r="A557" s="869">
        <v>1723.0</v>
      </c>
      <c r="B557" s="870" t="s">
        <v>807</v>
      </c>
      <c r="C557" s="870" t="s">
        <v>808</v>
      </c>
      <c r="D557" s="870" t="s">
        <v>195</v>
      </c>
      <c r="E557" s="871">
        <v>2024.0</v>
      </c>
      <c r="F557" s="871" t="s">
        <v>193</v>
      </c>
      <c r="G557" s="867" t="s">
        <v>30</v>
      </c>
      <c r="H557" s="868"/>
    </row>
    <row r="558">
      <c r="A558" s="869">
        <v>2862.0</v>
      </c>
      <c r="B558" s="870" t="s">
        <v>809</v>
      </c>
      <c r="C558" s="870" t="s">
        <v>810</v>
      </c>
      <c r="D558" s="870" t="s">
        <v>195</v>
      </c>
      <c r="E558" s="871">
        <v>2025.0</v>
      </c>
      <c r="F558" s="871" t="s">
        <v>211</v>
      </c>
      <c r="G558" s="867" t="s">
        <v>30</v>
      </c>
      <c r="H558" s="868"/>
    </row>
    <row r="559">
      <c r="A559" s="869">
        <v>3024.0</v>
      </c>
      <c r="B559" s="870" t="s">
        <v>811</v>
      </c>
      <c r="C559" s="870" t="s">
        <v>790</v>
      </c>
      <c r="D559" s="870" t="s">
        <v>195</v>
      </c>
      <c r="E559" s="871">
        <v>2024.0</v>
      </c>
      <c r="F559" s="871" t="s">
        <v>193</v>
      </c>
      <c r="G559" s="867" t="s">
        <v>30</v>
      </c>
      <c r="H559" s="868"/>
    </row>
    <row r="560">
      <c r="A560" s="869">
        <v>3554.0</v>
      </c>
      <c r="B560" s="870" t="s">
        <v>812</v>
      </c>
      <c r="C560" s="870" t="s">
        <v>794</v>
      </c>
      <c r="D560" s="870" t="s">
        <v>195</v>
      </c>
      <c r="E560" s="871">
        <v>2024.0</v>
      </c>
      <c r="F560" s="871" t="s">
        <v>193</v>
      </c>
      <c r="G560" s="867" t="s">
        <v>30</v>
      </c>
      <c r="H560" s="868"/>
    </row>
    <row r="561">
      <c r="A561" s="869">
        <v>4210.0</v>
      </c>
      <c r="B561" s="870" t="s">
        <v>813</v>
      </c>
      <c r="C561" s="870" t="s">
        <v>804</v>
      </c>
      <c r="D561" s="870" t="s">
        <v>195</v>
      </c>
      <c r="E561" s="871">
        <v>2024.0</v>
      </c>
      <c r="F561" s="871" t="s">
        <v>201</v>
      </c>
      <c r="G561" s="867" t="s">
        <v>30</v>
      </c>
      <c r="H561" s="868"/>
    </row>
    <row r="562">
      <c r="A562" s="869">
        <v>4331.0</v>
      </c>
      <c r="B562" s="870" t="s">
        <v>814</v>
      </c>
      <c r="C562" s="870" t="s">
        <v>790</v>
      </c>
      <c r="D562" s="870" t="s">
        <v>195</v>
      </c>
      <c r="E562" s="871">
        <v>2024.0</v>
      </c>
      <c r="F562" s="871" t="s">
        <v>193</v>
      </c>
      <c r="G562" s="867" t="s">
        <v>30</v>
      </c>
      <c r="H562" s="868"/>
    </row>
    <row r="563">
      <c r="A563" s="869">
        <v>4336.0</v>
      </c>
      <c r="B563" s="870" t="s">
        <v>815</v>
      </c>
      <c r="C563" s="870" t="s">
        <v>810</v>
      </c>
      <c r="D563" s="870" t="s">
        <v>195</v>
      </c>
      <c r="E563" s="871">
        <v>2024.0</v>
      </c>
      <c r="F563" s="871" t="s">
        <v>193</v>
      </c>
      <c r="G563" s="867" t="s">
        <v>30</v>
      </c>
      <c r="H563" s="868"/>
    </row>
    <row r="564">
      <c r="A564" s="869">
        <v>4510.0</v>
      </c>
      <c r="B564" s="870" t="s">
        <v>816</v>
      </c>
      <c r="C564" s="870" t="s">
        <v>804</v>
      </c>
      <c r="D564" s="870" t="s">
        <v>195</v>
      </c>
      <c r="E564" s="871">
        <v>2024.0</v>
      </c>
      <c r="F564" s="871" t="s">
        <v>193</v>
      </c>
      <c r="G564" s="867" t="s">
        <v>30</v>
      </c>
      <c r="H564" s="868"/>
    </row>
    <row r="565">
      <c r="A565" s="869">
        <v>4511.0</v>
      </c>
      <c r="B565" s="870" t="s">
        <v>817</v>
      </c>
      <c r="C565" s="870" t="s">
        <v>804</v>
      </c>
      <c r="D565" s="870" t="s">
        <v>195</v>
      </c>
      <c r="E565" s="871">
        <v>2024.0</v>
      </c>
      <c r="F565" s="871" t="s">
        <v>201</v>
      </c>
      <c r="G565" s="867" t="s">
        <v>30</v>
      </c>
      <c r="H565" s="868"/>
    </row>
    <row r="566">
      <c r="A566" s="869">
        <v>4596.0</v>
      </c>
      <c r="B566" s="870" t="s">
        <v>818</v>
      </c>
      <c r="C566" s="870" t="s">
        <v>819</v>
      </c>
      <c r="D566" s="870" t="s">
        <v>249</v>
      </c>
      <c r="E566" s="871">
        <v>2024.0</v>
      </c>
      <c r="F566" s="871" t="s">
        <v>201</v>
      </c>
      <c r="G566" s="867" t="s">
        <v>30</v>
      </c>
      <c r="H566" s="868"/>
    </row>
    <row r="567">
      <c r="A567" s="869">
        <v>4661.0</v>
      </c>
      <c r="B567" s="870" t="s">
        <v>820</v>
      </c>
      <c r="C567" s="870" t="s">
        <v>794</v>
      </c>
      <c r="D567" s="870" t="s">
        <v>195</v>
      </c>
      <c r="E567" s="871">
        <v>2024.0</v>
      </c>
      <c r="F567" s="871" t="s">
        <v>201</v>
      </c>
      <c r="G567" s="867" t="s">
        <v>30</v>
      </c>
      <c r="H567" s="868"/>
    </row>
    <row r="568">
      <c r="A568" s="869">
        <v>5189.0</v>
      </c>
      <c r="B568" s="870" t="s">
        <v>821</v>
      </c>
      <c r="C568" s="870" t="s">
        <v>802</v>
      </c>
      <c r="D568" s="870" t="s">
        <v>195</v>
      </c>
      <c r="E568" s="871">
        <v>2024.0</v>
      </c>
      <c r="F568" s="871" t="s">
        <v>198</v>
      </c>
      <c r="G568" s="867" t="s">
        <v>30</v>
      </c>
      <c r="H568" s="868"/>
    </row>
    <row r="569">
      <c r="A569" s="869">
        <v>5375.0</v>
      </c>
      <c r="B569" s="870" t="s">
        <v>822</v>
      </c>
      <c r="C569" s="870" t="s">
        <v>823</v>
      </c>
      <c r="D569" s="870" t="s">
        <v>195</v>
      </c>
      <c r="E569" s="871">
        <v>2025.0</v>
      </c>
      <c r="F569" s="871" t="s">
        <v>196</v>
      </c>
      <c r="G569" s="867" t="s">
        <v>30</v>
      </c>
      <c r="H569" s="868"/>
    </row>
    <row r="570">
      <c r="A570" s="869">
        <v>5404.0</v>
      </c>
      <c r="B570" s="870" t="s">
        <v>824</v>
      </c>
      <c r="C570" s="870" t="s">
        <v>802</v>
      </c>
      <c r="D570" s="870" t="s">
        <v>195</v>
      </c>
      <c r="E570" s="871">
        <v>2025.0</v>
      </c>
      <c r="F570" s="871" t="s">
        <v>193</v>
      </c>
      <c r="G570" s="867" t="s">
        <v>30</v>
      </c>
      <c r="H570" s="868"/>
    </row>
    <row r="571">
      <c r="A571" s="869">
        <v>6547.0</v>
      </c>
      <c r="B571" s="870" t="s">
        <v>825</v>
      </c>
      <c r="C571" s="870" t="s">
        <v>810</v>
      </c>
      <c r="D571" s="870" t="s">
        <v>195</v>
      </c>
      <c r="E571" s="871">
        <v>2024.0</v>
      </c>
      <c r="F571" s="871" t="s">
        <v>193</v>
      </c>
      <c r="G571" s="867" t="s">
        <v>30</v>
      </c>
      <c r="H571" s="868"/>
    </row>
    <row r="572">
      <c r="A572" s="869">
        <v>7039.0</v>
      </c>
      <c r="B572" s="870" t="s">
        <v>826</v>
      </c>
      <c r="C572" s="870" t="s">
        <v>804</v>
      </c>
      <c r="D572" s="870" t="s">
        <v>195</v>
      </c>
      <c r="E572" s="871">
        <v>2025.0</v>
      </c>
      <c r="F572" s="871" t="s">
        <v>198</v>
      </c>
      <c r="G572" s="867" t="s">
        <v>30</v>
      </c>
      <c r="H572" s="868"/>
    </row>
    <row r="573">
      <c r="A573" s="869">
        <v>7046.0</v>
      </c>
      <c r="B573" s="870" t="s">
        <v>827</v>
      </c>
      <c r="C573" s="870" t="s">
        <v>799</v>
      </c>
      <c r="D573" s="870" t="s">
        <v>114</v>
      </c>
      <c r="E573" s="871">
        <v>2024.0</v>
      </c>
      <c r="F573" s="871" t="s">
        <v>211</v>
      </c>
      <c r="G573" s="867" t="s">
        <v>30</v>
      </c>
      <c r="H573" s="868"/>
    </row>
    <row r="574">
      <c r="A574" s="869">
        <v>7574.0</v>
      </c>
      <c r="B574" s="870" t="s">
        <v>828</v>
      </c>
      <c r="C574" s="870" t="s">
        <v>823</v>
      </c>
      <c r="D574" s="870" t="s">
        <v>195</v>
      </c>
      <c r="E574" s="871">
        <v>2024.0</v>
      </c>
      <c r="F574" s="871" t="s">
        <v>196</v>
      </c>
      <c r="G574" s="867" t="s">
        <v>30</v>
      </c>
      <c r="H574" s="868"/>
    </row>
    <row r="575">
      <c r="A575" s="869">
        <v>8089.0</v>
      </c>
      <c r="B575" s="870" t="s">
        <v>829</v>
      </c>
      <c r="C575" s="870" t="s">
        <v>802</v>
      </c>
      <c r="D575" s="870" t="s">
        <v>195</v>
      </c>
      <c r="E575" s="871">
        <v>2024.0</v>
      </c>
      <c r="F575" s="871" t="s">
        <v>193</v>
      </c>
      <c r="G575" s="867" t="s">
        <v>30</v>
      </c>
      <c r="H575" s="868"/>
    </row>
    <row r="576">
      <c r="A576" s="869">
        <v>8169.0</v>
      </c>
      <c r="B576" s="870" t="s">
        <v>830</v>
      </c>
      <c r="C576" s="870" t="s">
        <v>810</v>
      </c>
      <c r="D576" s="870" t="s">
        <v>195</v>
      </c>
      <c r="E576" s="871">
        <v>2024.0</v>
      </c>
      <c r="F576" s="871" t="s">
        <v>196</v>
      </c>
      <c r="G576" s="867" t="s">
        <v>30</v>
      </c>
      <c r="H576" s="868"/>
    </row>
    <row r="577">
      <c r="A577" s="869">
        <v>8216.0</v>
      </c>
      <c r="B577" s="870" t="s">
        <v>831</v>
      </c>
      <c r="C577" s="870" t="s">
        <v>802</v>
      </c>
      <c r="D577" s="870" t="s">
        <v>195</v>
      </c>
      <c r="E577" s="871">
        <v>2025.0</v>
      </c>
      <c r="F577" s="871" t="s">
        <v>196</v>
      </c>
      <c r="G577" s="867" t="s">
        <v>30</v>
      </c>
      <c r="H577" s="868"/>
    </row>
    <row r="578">
      <c r="A578" s="869">
        <v>8611.0</v>
      </c>
      <c r="B578" s="870" t="s">
        <v>832</v>
      </c>
      <c r="C578" s="870" t="s">
        <v>799</v>
      </c>
      <c r="D578" s="870" t="s">
        <v>195</v>
      </c>
      <c r="E578" s="871">
        <v>2024.0</v>
      </c>
      <c r="F578" s="871" t="s">
        <v>211</v>
      </c>
      <c r="G578" s="867" t="s">
        <v>30</v>
      </c>
      <c r="H578" s="868"/>
    </row>
    <row r="579">
      <c r="A579" s="869">
        <v>8971.0</v>
      </c>
      <c r="B579" s="870" t="s">
        <v>833</v>
      </c>
      <c r="C579" s="870" t="s">
        <v>804</v>
      </c>
      <c r="D579" s="870" t="s">
        <v>195</v>
      </c>
      <c r="E579" s="871">
        <v>2025.0</v>
      </c>
      <c r="F579" s="871" t="s">
        <v>196</v>
      </c>
      <c r="G579" s="867" t="s">
        <v>30</v>
      </c>
      <c r="H579" s="868"/>
    </row>
    <row r="580">
      <c r="A580" s="869">
        <v>9181.0</v>
      </c>
      <c r="B580" s="870" t="s">
        <v>834</v>
      </c>
      <c r="C580" s="870" t="s">
        <v>790</v>
      </c>
      <c r="D580" s="870" t="s">
        <v>195</v>
      </c>
      <c r="E580" s="871">
        <v>2024.0</v>
      </c>
      <c r="F580" s="871" t="s">
        <v>193</v>
      </c>
      <c r="G580" s="867" t="s">
        <v>30</v>
      </c>
      <c r="H580" s="868"/>
    </row>
    <row r="581">
      <c r="A581" s="869">
        <v>9221.0</v>
      </c>
      <c r="B581" s="870" t="s">
        <v>835</v>
      </c>
      <c r="C581" s="870" t="s">
        <v>802</v>
      </c>
      <c r="D581" s="870" t="s">
        <v>114</v>
      </c>
      <c r="E581" s="871">
        <v>2025.0</v>
      </c>
      <c r="F581" s="871" t="s">
        <v>198</v>
      </c>
      <c r="G581" s="867" t="s">
        <v>30</v>
      </c>
      <c r="H581" s="868"/>
    </row>
    <row r="582">
      <c r="A582" s="869">
        <v>9222.0</v>
      </c>
      <c r="B582" s="870" t="s">
        <v>836</v>
      </c>
      <c r="C582" s="870" t="s">
        <v>823</v>
      </c>
      <c r="D582" s="870" t="s">
        <v>195</v>
      </c>
      <c r="E582" s="871">
        <v>2024.0</v>
      </c>
      <c r="F582" s="871" t="s">
        <v>201</v>
      </c>
      <c r="G582" s="867" t="s">
        <v>30</v>
      </c>
      <c r="H582" s="868"/>
    </row>
    <row r="583">
      <c r="A583" s="869">
        <v>9283.0</v>
      </c>
      <c r="B583" s="870" t="s">
        <v>837</v>
      </c>
      <c r="C583" s="870" t="s">
        <v>804</v>
      </c>
      <c r="D583" s="870" t="s">
        <v>114</v>
      </c>
      <c r="E583" s="871">
        <v>2024.0</v>
      </c>
      <c r="F583" s="871" t="s">
        <v>201</v>
      </c>
      <c r="G583" s="867" t="s">
        <v>30</v>
      </c>
      <c r="H583" s="868"/>
    </row>
    <row r="584">
      <c r="A584" s="869">
        <v>9345.0</v>
      </c>
      <c r="B584" s="870" t="s">
        <v>838</v>
      </c>
      <c r="C584" s="870" t="s">
        <v>802</v>
      </c>
      <c r="D584" s="870" t="s">
        <v>114</v>
      </c>
      <c r="E584" s="871">
        <v>2025.0</v>
      </c>
      <c r="F584" s="871" t="s">
        <v>196</v>
      </c>
      <c r="G584" s="867" t="s">
        <v>30</v>
      </c>
      <c r="H584" s="868"/>
    </row>
    <row r="585">
      <c r="A585" s="869">
        <v>9520.0</v>
      </c>
      <c r="B585" s="870" t="s">
        <v>839</v>
      </c>
      <c r="C585" s="870" t="s">
        <v>802</v>
      </c>
      <c r="D585" s="870" t="s">
        <v>195</v>
      </c>
      <c r="E585" s="871">
        <v>2024.0</v>
      </c>
      <c r="F585" s="871" t="s">
        <v>198</v>
      </c>
      <c r="G585" s="867" t="s">
        <v>30</v>
      </c>
      <c r="H585" s="868"/>
    </row>
    <row r="586">
      <c r="A586" s="869">
        <v>9638.0</v>
      </c>
      <c r="B586" s="870" t="s">
        <v>840</v>
      </c>
      <c r="C586" s="870" t="s">
        <v>804</v>
      </c>
      <c r="D586" s="870" t="s">
        <v>114</v>
      </c>
      <c r="E586" s="871">
        <v>2025.0</v>
      </c>
      <c r="F586" s="871" t="s">
        <v>201</v>
      </c>
      <c r="G586" s="867" t="s">
        <v>30</v>
      </c>
      <c r="H586" s="868"/>
    </row>
    <row r="587">
      <c r="A587" s="869">
        <v>9908.0</v>
      </c>
      <c r="B587" s="870" t="s">
        <v>841</v>
      </c>
      <c r="C587" s="870" t="s">
        <v>802</v>
      </c>
      <c r="D587" s="870" t="s">
        <v>195</v>
      </c>
      <c r="E587" s="871">
        <v>2025.0</v>
      </c>
      <c r="F587" s="871" t="s">
        <v>201</v>
      </c>
      <c r="G587" s="867" t="s">
        <v>30</v>
      </c>
      <c r="H587" s="868"/>
    </row>
    <row r="588">
      <c r="A588" s="869">
        <v>9912.0</v>
      </c>
      <c r="B588" s="870" t="s">
        <v>842</v>
      </c>
      <c r="C588" s="870" t="s">
        <v>802</v>
      </c>
      <c r="D588" s="870" t="s">
        <v>114</v>
      </c>
      <c r="E588" s="871">
        <v>2025.0</v>
      </c>
      <c r="F588" s="871" t="s">
        <v>201</v>
      </c>
      <c r="G588" s="867" t="s">
        <v>30</v>
      </c>
      <c r="H588" s="868"/>
    </row>
    <row r="589">
      <c r="A589" s="869">
        <v>9962.0</v>
      </c>
      <c r="B589" s="870" t="s">
        <v>843</v>
      </c>
      <c r="C589" s="870" t="s">
        <v>804</v>
      </c>
      <c r="D589" s="870" t="s">
        <v>114</v>
      </c>
      <c r="E589" s="871">
        <v>2024.0</v>
      </c>
      <c r="F589" s="871" t="s">
        <v>201</v>
      </c>
      <c r="G589" s="867" t="s">
        <v>30</v>
      </c>
      <c r="H589" s="868"/>
    </row>
    <row r="590">
      <c r="A590" s="869">
        <v>9964.0</v>
      </c>
      <c r="B590" s="870" t="s">
        <v>844</v>
      </c>
      <c r="C590" s="870" t="s">
        <v>804</v>
      </c>
      <c r="D590" s="870" t="s">
        <v>216</v>
      </c>
      <c r="E590" s="871">
        <v>2024.0</v>
      </c>
      <c r="F590" s="871" t="s">
        <v>255</v>
      </c>
      <c r="G590" s="867" t="s">
        <v>30</v>
      </c>
      <c r="H590" s="868"/>
    </row>
    <row r="591">
      <c r="A591" s="869">
        <v>9965.0</v>
      </c>
      <c r="B591" s="870" t="s">
        <v>845</v>
      </c>
      <c r="C591" s="870" t="s">
        <v>804</v>
      </c>
      <c r="D591" s="870" t="s">
        <v>114</v>
      </c>
      <c r="E591" s="871">
        <v>2025.0</v>
      </c>
      <c r="F591" s="871" t="s">
        <v>201</v>
      </c>
      <c r="G591" s="867" t="s">
        <v>30</v>
      </c>
      <c r="H591" s="868"/>
    </row>
    <row r="592">
      <c r="A592" s="869">
        <v>9966.0</v>
      </c>
      <c r="B592" s="870" t="s">
        <v>846</v>
      </c>
      <c r="C592" s="870" t="s">
        <v>804</v>
      </c>
      <c r="D592" s="870" t="s">
        <v>192</v>
      </c>
      <c r="E592" s="871">
        <v>2024.0</v>
      </c>
      <c r="F592" s="871" t="s">
        <v>201</v>
      </c>
      <c r="G592" s="867" t="s">
        <v>30</v>
      </c>
      <c r="H592" s="868"/>
    </row>
    <row r="593">
      <c r="A593" s="869">
        <v>9967.0</v>
      </c>
      <c r="B593" s="870" t="s">
        <v>847</v>
      </c>
      <c r="C593" s="870" t="s">
        <v>804</v>
      </c>
      <c r="D593" s="870" t="s">
        <v>114</v>
      </c>
      <c r="E593" s="871">
        <v>2024.0</v>
      </c>
      <c r="F593" s="871" t="s">
        <v>201</v>
      </c>
      <c r="G593" s="867" t="s">
        <v>30</v>
      </c>
      <c r="H593" s="868"/>
    </row>
    <row r="594">
      <c r="A594" s="869">
        <v>9973.0</v>
      </c>
      <c r="B594" s="870" t="s">
        <v>848</v>
      </c>
      <c r="C594" s="870" t="s">
        <v>802</v>
      </c>
      <c r="D594" s="870" t="s">
        <v>114</v>
      </c>
      <c r="E594" s="871">
        <v>2024.0</v>
      </c>
      <c r="F594" s="871" t="s">
        <v>198</v>
      </c>
      <c r="G594" s="867" t="s">
        <v>30</v>
      </c>
      <c r="H594" s="868"/>
    </row>
    <row r="595">
      <c r="A595" s="869">
        <v>10000.0</v>
      </c>
      <c r="B595" s="870" t="s">
        <v>849</v>
      </c>
      <c r="C595" s="870" t="s">
        <v>802</v>
      </c>
      <c r="D595" s="870" t="s">
        <v>114</v>
      </c>
      <c r="E595" s="871">
        <v>2024.0</v>
      </c>
      <c r="F595" s="871" t="s">
        <v>201</v>
      </c>
      <c r="G595" s="867" t="s">
        <v>30</v>
      </c>
      <c r="H595" s="868"/>
    </row>
    <row r="596">
      <c r="A596" s="869">
        <v>10019.0</v>
      </c>
      <c r="B596" s="870" t="s">
        <v>850</v>
      </c>
      <c r="C596" s="870" t="s">
        <v>802</v>
      </c>
      <c r="D596" s="870" t="s">
        <v>114</v>
      </c>
      <c r="E596" s="871">
        <v>2025.0</v>
      </c>
      <c r="F596" s="871" t="s">
        <v>201</v>
      </c>
      <c r="G596" s="867" t="s">
        <v>30</v>
      </c>
      <c r="H596" s="868"/>
    </row>
    <row r="597">
      <c r="A597" s="869">
        <v>10032.0</v>
      </c>
      <c r="B597" s="870" t="s">
        <v>851</v>
      </c>
      <c r="C597" s="870" t="s">
        <v>794</v>
      </c>
      <c r="D597" s="870" t="s">
        <v>114</v>
      </c>
      <c r="E597" s="871">
        <v>2024.0</v>
      </c>
      <c r="F597" s="871" t="s">
        <v>193</v>
      </c>
      <c r="G597" s="867" t="s">
        <v>30</v>
      </c>
      <c r="H597" s="868"/>
    </row>
    <row r="598">
      <c r="A598" s="869">
        <v>10033.0</v>
      </c>
      <c r="B598" s="870" t="s">
        <v>852</v>
      </c>
      <c r="C598" s="870" t="s">
        <v>802</v>
      </c>
      <c r="D598" s="870" t="s">
        <v>114</v>
      </c>
      <c r="E598" s="871">
        <v>2024.0</v>
      </c>
      <c r="F598" s="871" t="s">
        <v>201</v>
      </c>
      <c r="G598" s="867" t="s">
        <v>30</v>
      </c>
      <c r="H598" s="868"/>
    </row>
    <row r="599">
      <c r="A599" s="869">
        <v>10034.0</v>
      </c>
      <c r="B599" s="870" t="s">
        <v>853</v>
      </c>
      <c r="C599" s="870" t="s">
        <v>802</v>
      </c>
      <c r="D599" s="870" t="s">
        <v>114</v>
      </c>
      <c r="E599" s="871">
        <v>2024.0</v>
      </c>
      <c r="F599" s="871" t="s">
        <v>201</v>
      </c>
      <c r="G599" s="867" t="s">
        <v>30</v>
      </c>
      <c r="H599" s="868"/>
    </row>
    <row r="600">
      <c r="A600" s="869">
        <v>10041.0</v>
      </c>
      <c r="B600" s="870" t="s">
        <v>854</v>
      </c>
      <c r="C600" s="870" t="s">
        <v>802</v>
      </c>
      <c r="D600" s="870" t="s">
        <v>114</v>
      </c>
      <c r="E600" s="871">
        <v>2024.0</v>
      </c>
      <c r="F600" s="871" t="s">
        <v>198</v>
      </c>
      <c r="G600" s="867" t="s">
        <v>30</v>
      </c>
      <c r="H600" s="868"/>
    </row>
    <row r="601">
      <c r="A601" s="869">
        <v>10068.0</v>
      </c>
      <c r="B601" s="870" t="s">
        <v>855</v>
      </c>
      <c r="C601" s="870" t="s">
        <v>804</v>
      </c>
      <c r="D601" s="870" t="s">
        <v>114</v>
      </c>
      <c r="E601" s="871">
        <v>2025.0</v>
      </c>
      <c r="F601" s="871" t="s">
        <v>201</v>
      </c>
      <c r="G601" s="867" t="s">
        <v>30</v>
      </c>
      <c r="H601" s="868"/>
    </row>
    <row r="602">
      <c r="A602" s="869">
        <v>10069.0</v>
      </c>
      <c r="B602" s="870" t="s">
        <v>856</v>
      </c>
      <c r="C602" s="870" t="s">
        <v>823</v>
      </c>
      <c r="D602" s="870" t="s">
        <v>114</v>
      </c>
      <c r="E602" s="871">
        <v>2024.0</v>
      </c>
      <c r="F602" s="871" t="s">
        <v>198</v>
      </c>
      <c r="G602" s="867" t="s">
        <v>30</v>
      </c>
      <c r="H602" s="868"/>
    </row>
    <row r="603">
      <c r="A603" s="869">
        <v>10094.0</v>
      </c>
      <c r="B603" s="870" t="s">
        <v>857</v>
      </c>
      <c r="C603" s="870" t="s">
        <v>802</v>
      </c>
      <c r="D603" s="870" t="s">
        <v>114</v>
      </c>
      <c r="E603" s="871">
        <v>2024.0</v>
      </c>
      <c r="F603" s="871" t="s">
        <v>201</v>
      </c>
      <c r="G603" s="867" t="s">
        <v>30</v>
      </c>
      <c r="H603" s="868"/>
    </row>
    <row r="604">
      <c r="A604" s="869">
        <v>10128.0</v>
      </c>
      <c r="B604" s="870" t="s">
        <v>858</v>
      </c>
      <c r="C604" s="870" t="s">
        <v>802</v>
      </c>
      <c r="D604" s="870" t="s">
        <v>114</v>
      </c>
      <c r="E604" s="871">
        <v>2024.0</v>
      </c>
      <c r="F604" s="871" t="s">
        <v>201</v>
      </c>
      <c r="G604" s="867" t="s">
        <v>30</v>
      </c>
      <c r="H604" s="868"/>
    </row>
    <row r="605">
      <c r="A605" s="869">
        <v>10156.0</v>
      </c>
      <c r="B605" s="870" t="s">
        <v>859</v>
      </c>
      <c r="C605" s="870" t="s">
        <v>799</v>
      </c>
      <c r="D605" s="870" t="s">
        <v>216</v>
      </c>
      <c r="E605" s="871">
        <v>2024.0</v>
      </c>
      <c r="F605" s="871" t="s">
        <v>255</v>
      </c>
      <c r="G605" s="867" t="s">
        <v>30</v>
      </c>
      <c r="H605" s="868"/>
    </row>
    <row r="606">
      <c r="A606" s="869">
        <v>10157.0</v>
      </c>
      <c r="B606" s="870" t="s">
        <v>860</v>
      </c>
      <c r="C606" s="870" t="s">
        <v>802</v>
      </c>
      <c r="D606" s="870" t="s">
        <v>114</v>
      </c>
      <c r="E606" s="871">
        <v>2024.0</v>
      </c>
      <c r="F606" s="871" t="s">
        <v>255</v>
      </c>
      <c r="G606" s="867" t="s">
        <v>30</v>
      </c>
      <c r="H606" s="868"/>
    </row>
    <row r="607">
      <c r="A607" s="869">
        <v>10158.0</v>
      </c>
      <c r="B607" s="870" t="s">
        <v>861</v>
      </c>
      <c r="C607" s="870" t="s">
        <v>802</v>
      </c>
      <c r="D607" s="870" t="s">
        <v>114</v>
      </c>
      <c r="E607" s="871">
        <v>2024.0</v>
      </c>
      <c r="F607" s="871" t="s">
        <v>201</v>
      </c>
      <c r="G607" s="867" t="s">
        <v>30</v>
      </c>
      <c r="H607" s="868"/>
    </row>
    <row r="608">
      <c r="A608" s="869">
        <v>10159.0</v>
      </c>
      <c r="B608" s="870" t="s">
        <v>862</v>
      </c>
      <c r="C608" s="870" t="s">
        <v>802</v>
      </c>
      <c r="D608" s="870" t="s">
        <v>221</v>
      </c>
      <c r="E608" s="871">
        <v>2024.0</v>
      </c>
      <c r="F608" s="871" t="s">
        <v>201</v>
      </c>
      <c r="G608" s="867" t="s">
        <v>30</v>
      </c>
      <c r="H608" s="868"/>
    </row>
    <row r="609">
      <c r="A609" s="869">
        <v>10160.0</v>
      </c>
      <c r="B609" s="870" t="s">
        <v>863</v>
      </c>
      <c r="C609" s="870" t="s">
        <v>802</v>
      </c>
      <c r="D609" s="870" t="s">
        <v>114</v>
      </c>
      <c r="E609" s="871">
        <v>2024.0</v>
      </c>
      <c r="F609" s="871" t="s">
        <v>201</v>
      </c>
      <c r="G609" s="867" t="s">
        <v>30</v>
      </c>
      <c r="H609" s="868"/>
    </row>
    <row r="610">
      <c r="A610" s="869">
        <v>10172.0</v>
      </c>
      <c r="B610" s="870" t="s">
        <v>864</v>
      </c>
      <c r="C610" s="870" t="s">
        <v>804</v>
      </c>
      <c r="D610" s="870" t="s">
        <v>221</v>
      </c>
      <c r="E610" s="871">
        <v>2024.0</v>
      </c>
      <c r="F610" s="871" t="s">
        <v>201</v>
      </c>
      <c r="G610" s="867" t="s">
        <v>30</v>
      </c>
      <c r="H610" s="868"/>
    </row>
    <row r="611">
      <c r="A611" s="869">
        <v>10186.0</v>
      </c>
      <c r="B611" s="870" t="s">
        <v>865</v>
      </c>
      <c r="C611" s="870" t="s">
        <v>802</v>
      </c>
      <c r="D611" s="870" t="s">
        <v>114</v>
      </c>
      <c r="E611" s="871">
        <v>2024.0</v>
      </c>
      <c r="F611" s="871" t="s">
        <v>201</v>
      </c>
      <c r="G611" s="867" t="s">
        <v>30</v>
      </c>
      <c r="H611" s="868"/>
    </row>
    <row r="612">
      <c r="A612" s="869">
        <v>10187.0</v>
      </c>
      <c r="B612" s="870" t="s">
        <v>866</v>
      </c>
      <c r="C612" s="870" t="s">
        <v>802</v>
      </c>
      <c r="D612" s="870" t="s">
        <v>221</v>
      </c>
      <c r="E612" s="871">
        <v>2024.0</v>
      </c>
      <c r="F612" s="871" t="s">
        <v>198</v>
      </c>
      <c r="G612" s="867" t="s">
        <v>30</v>
      </c>
      <c r="H612" s="868"/>
    </row>
    <row r="613">
      <c r="A613" s="869">
        <v>10188.0</v>
      </c>
      <c r="B613" s="870" t="s">
        <v>867</v>
      </c>
      <c r="C613" s="870" t="s">
        <v>802</v>
      </c>
      <c r="D613" s="870" t="s">
        <v>221</v>
      </c>
      <c r="E613" s="871">
        <v>2024.0</v>
      </c>
      <c r="F613" s="871" t="s">
        <v>198</v>
      </c>
      <c r="G613" s="867" t="s">
        <v>30</v>
      </c>
      <c r="H613" s="868"/>
    </row>
    <row r="614">
      <c r="A614" s="869">
        <v>10195.0</v>
      </c>
      <c r="B614" s="870" t="s">
        <v>868</v>
      </c>
      <c r="C614" s="870" t="s">
        <v>808</v>
      </c>
      <c r="D614" s="870" t="s">
        <v>114</v>
      </c>
      <c r="E614" s="871">
        <v>2024.0</v>
      </c>
      <c r="F614" s="871" t="s">
        <v>198</v>
      </c>
      <c r="G614" s="867" t="s">
        <v>30</v>
      </c>
      <c r="H614" s="868"/>
    </row>
    <row r="615">
      <c r="A615" s="869">
        <v>10196.0</v>
      </c>
      <c r="B615" s="870" t="s">
        <v>869</v>
      </c>
      <c r="C615" s="870" t="s">
        <v>808</v>
      </c>
      <c r="D615" s="870" t="s">
        <v>114</v>
      </c>
      <c r="E615" s="871">
        <v>2024.0</v>
      </c>
      <c r="F615" s="871" t="s">
        <v>198</v>
      </c>
      <c r="G615" s="867" t="s">
        <v>30</v>
      </c>
      <c r="H615" s="868"/>
    </row>
    <row r="616">
      <c r="A616" s="869">
        <v>10204.0</v>
      </c>
      <c r="B616" s="870" t="s">
        <v>870</v>
      </c>
      <c r="C616" s="870" t="s">
        <v>804</v>
      </c>
      <c r="D616" s="870" t="s">
        <v>114</v>
      </c>
      <c r="E616" s="871">
        <v>2024.0</v>
      </c>
      <c r="F616" s="871" t="s">
        <v>201</v>
      </c>
      <c r="G616" s="867" t="s">
        <v>30</v>
      </c>
      <c r="H616" s="868"/>
    </row>
    <row r="617">
      <c r="A617" s="869">
        <v>10205.0</v>
      </c>
      <c r="B617" s="870" t="s">
        <v>871</v>
      </c>
      <c r="C617" s="870" t="s">
        <v>819</v>
      </c>
      <c r="D617" s="870" t="s">
        <v>114</v>
      </c>
      <c r="E617" s="871">
        <v>2024.0</v>
      </c>
      <c r="F617" s="871" t="s">
        <v>255</v>
      </c>
      <c r="G617" s="867" t="s">
        <v>30</v>
      </c>
      <c r="H617" s="868"/>
    </row>
    <row r="618">
      <c r="A618" s="869">
        <v>10206.0</v>
      </c>
      <c r="B618" s="870" t="s">
        <v>872</v>
      </c>
      <c r="C618" s="870" t="s">
        <v>819</v>
      </c>
      <c r="D618" s="870" t="s">
        <v>221</v>
      </c>
      <c r="E618" s="871">
        <v>2024.0</v>
      </c>
      <c r="F618" s="871" t="s">
        <v>255</v>
      </c>
      <c r="G618" s="867" t="s">
        <v>30</v>
      </c>
      <c r="H618" s="868"/>
    </row>
    <row r="619">
      <c r="A619" s="869">
        <v>10207.0</v>
      </c>
      <c r="B619" s="870" t="s">
        <v>873</v>
      </c>
      <c r="C619" s="870" t="s">
        <v>810</v>
      </c>
      <c r="D619" s="870" t="s">
        <v>114</v>
      </c>
      <c r="E619" s="871">
        <v>2024.0</v>
      </c>
      <c r="F619" s="871" t="s">
        <v>255</v>
      </c>
      <c r="G619" s="867" t="s">
        <v>30</v>
      </c>
      <c r="H619" s="868"/>
    </row>
    <row r="620">
      <c r="A620" s="869">
        <v>10222.0</v>
      </c>
      <c r="B620" s="870" t="s">
        <v>874</v>
      </c>
      <c r="C620" s="870" t="s">
        <v>819</v>
      </c>
      <c r="D620" s="870" t="s">
        <v>221</v>
      </c>
      <c r="E620" s="871">
        <v>2024.0</v>
      </c>
      <c r="F620" s="871" t="s">
        <v>255</v>
      </c>
      <c r="G620" s="867" t="s">
        <v>30</v>
      </c>
      <c r="H620" s="868"/>
    </row>
    <row r="621">
      <c r="A621" s="869">
        <v>10223.0</v>
      </c>
      <c r="B621" s="870" t="s">
        <v>875</v>
      </c>
      <c r="C621" s="870" t="s">
        <v>819</v>
      </c>
      <c r="D621" s="870" t="s">
        <v>114</v>
      </c>
      <c r="E621" s="871">
        <v>2024.0</v>
      </c>
      <c r="F621" s="871" t="s">
        <v>255</v>
      </c>
      <c r="G621" s="867" t="s">
        <v>30</v>
      </c>
      <c r="H621" s="868"/>
    </row>
    <row r="622">
      <c r="A622" s="869">
        <v>10224.0</v>
      </c>
      <c r="B622" s="870" t="s">
        <v>876</v>
      </c>
      <c r="C622" s="870" t="s">
        <v>819</v>
      </c>
      <c r="D622" s="870" t="s">
        <v>249</v>
      </c>
      <c r="E622" s="871">
        <v>2024.0</v>
      </c>
      <c r="F622" s="871" t="s">
        <v>255</v>
      </c>
      <c r="G622" s="867" t="s">
        <v>30</v>
      </c>
      <c r="H622" s="868"/>
    </row>
    <row r="623">
      <c r="A623" s="869">
        <v>10225.0</v>
      </c>
      <c r="B623" s="870" t="s">
        <v>877</v>
      </c>
      <c r="C623" s="870" t="s">
        <v>804</v>
      </c>
      <c r="D623" s="870" t="s">
        <v>221</v>
      </c>
      <c r="E623" s="871">
        <v>2024.0</v>
      </c>
      <c r="F623" s="871" t="s">
        <v>201</v>
      </c>
      <c r="G623" s="867" t="s">
        <v>30</v>
      </c>
      <c r="H623" s="868"/>
    </row>
    <row r="624">
      <c r="A624" s="869">
        <v>10228.0</v>
      </c>
      <c r="B624" s="870" t="s">
        <v>878</v>
      </c>
      <c r="C624" s="870" t="s">
        <v>819</v>
      </c>
      <c r="D624" s="870" t="s">
        <v>249</v>
      </c>
      <c r="E624" s="871">
        <v>2024.0</v>
      </c>
      <c r="F624" s="871" t="s">
        <v>255</v>
      </c>
      <c r="G624" s="867" t="s">
        <v>30</v>
      </c>
      <c r="H624" s="868"/>
    </row>
    <row r="625">
      <c r="A625" s="869">
        <v>10244.0</v>
      </c>
      <c r="B625" s="870" t="s">
        <v>879</v>
      </c>
      <c r="C625" s="870" t="s">
        <v>802</v>
      </c>
      <c r="D625" s="870" t="s">
        <v>114</v>
      </c>
      <c r="E625" s="871">
        <v>2024.0</v>
      </c>
      <c r="F625" s="871" t="s">
        <v>201</v>
      </c>
      <c r="G625" s="867" t="s">
        <v>30</v>
      </c>
      <c r="H625" s="868"/>
    </row>
    <row r="626">
      <c r="A626" s="869">
        <v>10248.0</v>
      </c>
      <c r="B626" s="870" t="s">
        <v>880</v>
      </c>
      <c r="C626" s="870" t="s">
        <v>804</v>
      </c>
      <c r="D626" s="870" t="s">
        <v>114</v>
      </c>
      <c r="E626" s="871">
        <v>2024.0</v>
      </c>
      <c r="F626" s="871" t="s">
        <v>201</v>
      </c>
      <c r="G626" s="867" t="s">
        <v>30</v>
      </c>
      <c r="H626" s="868"/>
    </row>
    <row r="627">
      <c r="A627" s="869">
        <v>10249.0</v>
      </c>
      <c r="B627" s="870" t="s">
        <v>881</v>
      </c>
      <c r="C627" s="870" t="s">
        <v>804</v>
      </c>
      <c r="D627" s="870" t="s">
        <v>114</v>
      </c>
      <c r="E627" s="871">
        <v>2024.0</v>
      </c>
      <c r="F627" s="871" t="s">
        <v>201</v>
      </c>
      <c r="G627" s="867" t="s">
        <v>30</v>
      </c>
      <c r="H627" s="868"/>
    </row>
    <row r="628">
      <c r="A628" s="869">
        <v>10251.0</v>
      </c>
      <c r="B628" s="870" t="s">
        <v>882</v>
      </c>
      <c r="C628" s="870" t="s">
        <v>804</v>
      </c>
      <c r="D628" s="870" t="s">
        <v>114</v>
      </c>
      <c r="E628" s="871">
        <v>2024.0</v>
      </c>
      <c r="F628" s="871" t="s">
        <v>255</v>
      </c>
      <c r="G628" s="867" t="s">
        <v>30</v>
      </c>
      <c r="H628" s="868"/>
    </row>
    <row r="629">
      <c r="A629" s="869">
        <v>10256.0</v>
      </c>
      <c r="B629" s="870" t="s">
        <v>883</v>
      </c>
      <c r="C629" s="870" t="s">
        <v>802</v>
      </c>
      <c r="D629" s="870" t="s">
        <v>114</v>
      </c>
      <c r="E629" s="871">
        <v>2024.0</v>
      </c>
      <c r="F629" s="871" t="s">
        <v>201</v>
      </c>
      <c r="G629" s="867" t="s">
        <v>30</v>
      </c>
      <c r="H629" s="868"/>
    </row>
    <row r="630">
      <c r="A630" s="869">
        <v>10257.0</v>
      </c>
      <c r="B630" s="870" t="s">
        <v>884</v>
      </c>
      <c r="C630" s="870" t="s">
        <v>804</v>
      </c>
      <c r="D630" s="870" t="s">
        <v>114</v>
      </c>
      <c r="E630" s="871">
        <v>2024.0</v>
      </c>
      <c r="F630" s="871" t="s">
        <v>201</v>
      </c>
      <c r="G630" s="867" t="s">
        <v>30</v>
      </c>
      <c r="H630" s="868"/>
    </row>
    <row r="631">
      <c r="A631" s="869">
        <v>10258.0</v>
      </c>
      <c r="B631" s="870" t="s">
        <v>885</v>
      </c>
      <c r="C631" s="870" t="s">
        <v>804</v>
      </c>
      <c r="D631" s="870" t="s">
        <v>114</v>
      </c>
      <c r="E631" s="871">
        <v>2024.0</v>
      </c>
      <c r="F631" s="871" t="s">
        <v>201</v>
      </c>
      <c r="G631" s="867" t="s">
        <v>30</v>
      </c>
      <c r="H631" s="868"/>
    </row>
    <row r="632">
      <c r="A632" s="869">
        <v>10259.0</v>
      </c>
      <c r="B632" s="870" t="s">
        <v>886</v>
      </c>
      <c r="C632" s="870" t="s">
        <v>790</v>
      </c>
      <c r="D632" s="870" t="s">
        <v>221</v>
      </c>
      <c r="E632" s="871">
        <v>2024.0</v>
      </c>
      <c r="F632" s="871" t="s">
        <v>255</v>
      </c>
      <c r="G632" s="867" t="s">
        <v>30</v>
      </c>
      <c r="H632" s="868"/>
    </row>
    <row r="633">
      <c r="A633" s="869">
        <v>10260.0</v>
      </c>
      <c r="B633" s="870" t="s">
        <v>887</v>
      </c>
      <c r="C633" s="870" t="s">
        <v>819</v>
      </c>
      <c r="D633" s="870" t="s">
        <v>114</v>
      </c>
      <c r="E633" s="871">
        <v>2024.0</v>
      </c>
      <c r="F633" s="871" t="s">
        <v>255</v>
      </c>
      <c r="G633" s="867" t="s">
        <v>30</v>
      </c>
      <c r="H633" s="868"/>
    </row>
    <row r="634">
      <c r="A634" s="869">
        <v>10264.0</v>
      </c>
      <c r="B634" s="870" t="s">
        <v>888</v>
      </c>
      <c r="C634" s="870" t="s">
        <v>804</v>
      </c>
      <c r="D634" s="870" t="s">
        <v>114</v>
      </c>
      <c r="E634" s="871">
        <v>2024.0</v>
      </c>
      <c r="F634" s="871" t="s">
        <v>201</v>
      </c>
      <c r="G634" s="867" t="s">
        <v>30</v>
      </c>
      <c r="H634" s="868"/>
    </row>
    <row r="635">
      <c r="A635" s="869">
        <v>10267.0</v>
      </c>
      <c r="B635" s="870" t="s">
        <v>889</v>
      </c>
      <c r="C635" s="870" t="s">
        <v>804</v>
      </c>
      <c r="D635" s="870" t="s">
        <v>114</v>
      </c>
      <c r="E635" s="871">
        <v>2024.0</v>
      </c>
      <c r="F635" s="871" t="s">
        <v>201</v>
      </c>
      <c r="G635" s="867" t="s">
        <v>30</v>
      </c>
      <c r="H635" s="868"/>
    </row>
    <row r="636">
      <c r="A636" s="869">
        <v>10268.0</v>
      </c>
      <c r="B636" s="870" t="s">
        <v>890</v>
      </c>
      <c r="C636" s="870" t="s">
        <v>802</v>
      </c>
      <c r="D636" s="870" t="s">
        <v>114</v>
      </c>
      <c r="E636" s="871">
        <v>2024.0</v>
      </c>
      <c r="F636" s="871" t="s">
        <v>201</v>
      </c>
      <c r="G636" s="867" t="s">
        <v>30</v>
      </c>
      <c r="H636" s="868"/>
    </row>
    <row r="637">
      <c r="A637" s="869">
        <v>10274.0</v>
      </c>
      <c r="B637" s="870" t="s">
        <v>891</v>
      </c>
      <c r="C637" s="870" t="s">
        <v>802</v>
      </c>
      <c r="D637" s="870" t="s">
        <v>114</v>
      </c>
      <c r="E637" s="871">
        <v>2024.0</v>
      </c>
      <c r="F637" s="871" t="s">
        <v>201</v>
      </c>
      <c r="G637" s="867" t="s">
        <v>30</v>
      </c>
      <c r="H637" s="868"/>
    </row>
    <row r="638">
      <c r="A638" s="869">
        <v>10281.0</v>
      </c>
      <c r="B638" s="870" t="s">
        <v>892</v>
      </c>
      <c r="C638" s="870" t="s">
        <v>804</v>
      </c>
      <c r="D638" s="870" t="s">
        <v>114</v>
      </c>
      <c r="E638" s="871">
        <v>2024.0</v>
      </c>
      <c r="F638" s="871" t="s">
        <v>255</v>
      </c>
      <c r="G638" s="867" t="s">
        <v>30</v>
      </c>
      <c r="H638" s="868"/>
    </row>
    <row r="639">
      <c r="A639" s="869">
        <v>10371.0</v>
      </c>
      <c r="B639" s="870" t="s">
        <v>893</v>
      </c>
      <c r="C639" s="870" t="s">
        <v>802</v>
      </c>
      <c r="D639" s="870" t="s">
        <v>114</v>
      </c>
      <c r="E639" s="871">
        <v>2025.0</v>
      </c>
      <c r="F639" s="871" t="s">
        <v>201</v>
      </c>
      <c r="G639" s="867" t="s">
        <v>30</v>
      </c>
      <c r="H639" s="868"/>
    </row>
    <row r="640">
      <c r="A640" s="869">
        <v>10405.0</v>
      </c>
      <c r="B640" s="870" t="s">
        <v>894</v>
      </c>
      <c r="C640" s="870" t="s">
        <v>804</v>
      </c>
      <c r="D640" s="870" t="s">
        <v>114</v>
      </c>
      <c r="E640" s="871">
        <v>2025.0</v>
      </c>
      <c r="F640" s="871" t="s">
        <v>201</v>
      </c>
      <c r="G640" s="867" t="s">
        <v>30</v>
      </c>
      <c r="H640" s="868"/>
    </row>
    <row r="641">
      <c r="A641" s="869">
        <v>10407.0</v>
      </c>
      <c r="B641" s="870" t="s">
        <v>895</v>
      </c>
      <c r="C641" s="870" t="s">
        <v>804</v>
      </c>
      <c r="D641" s="870" t="s">
        <v>114</v>
      </c>
      <c r="E641" s="871">
        <v>2025.0</v>
      </c>
      <c r="F641" s="871" t="s">
        <v>201</v>
      </c>
      <c r="G641" s="867" t="s">
        <v>30</v>
      </c>
      <c r="H641" s="868"/>
    </row>
    <row r="642">
      <c r="A642" s="869">
        <v>10408.0</v>
      </c>
      <c r="B642" s="870" t="s">
        <v>896</v>
      </c>
      <c r="C642" s="870" t="s">
        <v>802</v>
      </c>
      <c r="D642" s="870" t="s">
        <v>221</v>
      </c>
      <c r="E642" s="871">
        <v>2025.0</v>
      </c>
      <c r="F642" s="871" t="s">
        <v>201</v>
      </c>
      <c r="G642" s="867" t="s">
        <v>30</v>
      </c>
      <c r="H642" s="868"/>
    </row>
    <row r="643">
      <c r="A643" s="869">
        <v>10411.0</v>
      </c>
      <c r="B643" s="870" t="s">
        <v>897</v>
      </c>
      <c r="C643" s="870" t="s">
        <v>804</v>
      </c>
      <c r="D643" s="870" t="s">
        <v>114</v>
      </c>
      <c r="E643" s="871">
        <v>2025.0</v>
      </c>
      <c r="F643" s="871" t="s">
        <v>201</v>
      </c>
      <c r="G643" s="867" t="s">
        <v>30</v>
      </c>
      <c r="H643" s="868"/>
    </row>
    <row r="644">
      <c r="A644" s="869">
        <v>10412.0</v>
      </c>
      <c r="B644" s="870" t="s">
        <v>898</v>
      </c>
      <c r="C644" s="870" t="s">
        <v>804</v>
      </c>
      <c r="D644" s="870" t="s">
        <v>114</v>
      </c>
      <c r="E644" s="871">
        <v>2025.0</v>
      </c>
      <c r="F644" s="871" t="s">
        <v>201</v>
      </c>
      <c r="G644" s="867" t="s">
        <v>30</v>
      </c>
      <c r="H644" s="868"/>
    </row>
    <row r="645">
      <c r="A645" s="869">
        <v>1787.0</v>
      </c>
      <c r="B645" s="870" t="s">
        <v>899</v>
      </c>
      <c r="C645" s="870" t="s">
        <v>900</v>
      </c>
      <c r="D645" s="870" t="s">
        <v>195</v>
      </c>
      <c r="E645" s="871">
        <v>2024.0</v>
      </c>
      <c r="F645" s="871" t="s">
        <v>193</v>
      </c>
      <c r="G645" s="867" t="s">
        <v>106</v>
      </c>
      <c r="H645" s="868"/>
    </row>
    <row r="646">
      <c r="A646" s="869">
        <v>1937.0</v>
      </c>
      <c r="B646" s="870" t="s">
        <v>901</v>
      </c>
      <c r="C646" s="870" t="s">
        <v>900</v>
      </c>
      <c r="D646" s="870" t="s">
        <v>195</v>
      </c>
      <c r="E646" s="871">
        <v>2024.0</v>
      </c>
      <c r="F646" s="871" t="s">
        <v>193</v>
      </c>
      <c r="G646" s="867" t="s">
        <v>106</v>
      </c>
      <c r="H646" s="868"/>
    </row>
    <row r="647">
      <c r="A647" s="869">
        <v>3252.0</v>
      </c>
      <c r="B647" s="870" t="s">
        <v>902</v>
      </c>
      <c r="C647" s="870" t="s">
        <v>903</v>
      </c>
      <c r="D647" s="870" t="s">
        <v>195</v>
      </c>
      <c r="E647" s="871">
        <v>2024.0</v>
      </c>
      <c r="F647" s="871" t="s">
        <v>193</v>
      </c>
      <c r="G647" s="867" t="s">
        <v>106</v>
      </c>
      <c r="H647" s="868"/>
    </row>
    <row r="648">
      <c r="A648" s="869">
        <v>4011.0</v>
      </c>
      <c r="B648" s="870" t="s">
        <v>904</v>
      </c>
      <c r="C648" s="870" t="s">
        <v>900</v>
      </c>
      <c r="D648" s="870" t="s">
        <v>195</v>
      </c>
      <c r="E648" s="871">
        <v>2024.0</v>
      </c>
      <c r="F648" s="871" t="s">
        <v>198</v>
      </c>
      <c r="G648" s="867" t="s">
        <v>106</v>
      </c>
      <c r="H648" s="868"/>
    </row>
    <row r="649">
      <c r="A649" s="869">
        <v>4772.0</v>
      </c>
      <c r="B649" s="870" t="s">
        <v>905</v>
      </c>
      <c r="C649" s="870" t="s">
        <v>903</v>
      </c>
      <c r="D649" s="870" t="s">
        <v>195</v>
      </c>
      <c r="E649" s="871">
        <v>2024.0</v>
      </c>
      <c r="F649" s="871" t="s">
        <v>193</v>
      </c>
      <c r="G649" s="867" t="s">
        <v>106</v>
      </c>
      <c r="H649" s="868"/>
    </row>
    <row r="650">
      <c r="A650" s="869">
        <v>4790.0</v>
      </c>
      <c r="B650" s="870" t="s">
        <v>906</v>
      </c>
      <c r="C650" s="870" t="s">
        <v>900</v>
      </c>
      <c r="D650" s="870" t="s">
        <v>195</v>
      </c>
      <c r="E650" s="871">
        <v>2024.0</v>
      </c>
      <c r="F650" s="871" t="s">
        <v>193</v>
      </c>
      <c r="G650" s="867" t="s">
        <v>106</v>
      </c>
      <c r="H650" s="868"/>
    </row>
    <row r="651">
      <c r="A651" s="869">
        <v>5443.0</v>
      </c>
      <c r="B651" s="870" t="s">
        <v>907</v>
      </c>
      <c r="C651" s="870" t="s">
        <v>908</v>
      </c>
      <c r="D651" s="870" t="s">
        <v>114</v>
      </c>
      <c r="E651" s="871">
        <v>2024.0</v>
      </c>
      <c r="F651" s="871" t="s">
        <v>201</v>
      </c>
      <c r="G651" s="867" t="s">
        <v>106</v>
      </c>
      <c r="H651" s="868"/>
    </row>
    <row r="652">
      <c r="A652" s="869">
        <v>5564.0</v>
      </c>
      <c r="B652" s="870" t="s">
        <v>909</v>
      </c>
      <c r="C652" s="870" t="s">
        <v>908</v>
      </c>
      <c r="D652" s="870" t="s">
        <v>195</v>
      </c>
      <c r="E652" s="871">
        <v>2024.0</v>
      </c>
      <c r="F652" s="871" t="s">
        <v>211</v>
      </c>
      <c r="G652" s="867" t="s">
        <v>106</v>
      </c>
      <c r="H652" s="868"/>
    </row>
    <row r="653">
      <c r="A653" s="869">
        <v>5593.0</v>
      </c>
      <c r="B653" s="870" t="s">
        <v>910</v>
      </c>
      <c r="C653" s="870" t="s">
        <v>900</v>
      </c>
      <c r="D653" s="870" t="s">
        <v>195</v>
      </c>
      <c r="E653" s="871">
        <v>2024.0</v>
      </c>
      <c r="F653" s="871" t="s">
        <v>198</v>
      </c>
      <c r="G653" s="867" t="s">
        <v>106</v>
      </c>
      <c r="H653" s="868"/>
    </row>
    <row r="654">
      <c r="A654" s="869">
        <v>6007.0</v>
      </c>
      <c r="B654" s="870" t="s">
        <v>911</v>
      </c>
      <c r="C654" s="870" t="s">
        <v>900</v>
      </c>
      <c r="D654" s="870" t="s">
        <v>192</v>
      </c>
      <c r="E654" s="871">
        <v>2024.0</v>
      </c>
      <c r="F654" s="871" t="s">
        <v>196</v>
      </c>
      <c r="G654" s="867" t="s">
        <v>106</v>
      </c>
      <c r="H654" s="868"/>
    </row>
    <row r="655">
      <c r="A655" s="869">
        <v>6008.0</v>
      </c>
      <c r="B655" s="870" t="s">
        <v>912</v>
      </c>
      <c r="C655" s="870" t="s">
        <v>908</v>
      </c>
      <c r="D655" s="870" t="s">
        <v>195</v>
      </c>
      <c r="E655" s="871">
        <v>2024.0</v>
      </c>
      <c r="F655" s="871" t="s">
        <v>193</v>
      </c>
      <c r="G655" s="867" t="s">
        <v>106</v>
      </c>
      <c r="H655" s="868"/>
    </row>
    <row r="656">
      <c r="A656" s="869">
        <v>6021.0</v>
      </c>
      <c r="B656" s="870" t="s">
        <v>913</v>
      </c>
      <c r="C656" s="870" t="s">
        <v>908</v>
      </c>
      <c r="D656" s="870" t="s">
        <v>195</v>
      </c>
      <c r="E656" s="871">
        <v>2024.0</v>
      </c>
      <c r="F656" s="871" t="s">
        <v>196</v>
      </c>
      <c r="G656" s="867" t="s">
        <v>106</v>
      </c>
      <c r="H656" s="868"/>
    </row>
    <row r="657">
      <c r="A657" s="869">
        <v>6027.0</v>
      </c>
      <c r="B657" s="870" t="s">
        <v>914</v>
      </c>
      <c r="C657" s="870" t="s">
        <v>908</v>
      </c>
      <c r="D657" s="870" t="s">
        <v>439</v>
      </c>
      <c r="E657" s="871">
        <v>2025.0</v>
      </c>
      <c r="F657" s="871" t="s">
        <v>211</v>
      </c>
      <c r="G657" s="867" t="s">
        <v>106</v>
      </c>
      <c r="H657" s="868"/>
    </row>
    <row r="658">
      <c r="A658" s="869">
        <v>6050.0</v>
      </c>
      <c r="B658" s="870" t="s">
        <v>915</v>
      </c>
      <c r="C658" s="870" t="s">
        <v>903</v>
      </c>
      <c r="D658" s="870" t="s">
        <v>192</v>
      </c>
      <c r="E658" s="871">
        <v>2024.0</v>
      </c>
      <c r="F658" s="871" t="s">
        <v>201</v>
      </c>
      <c r="G658" s="867" t="s">
        <v>106</v>
      </c>
      <c r="H658" s="868"/>
    </row>
    <row r="659">
      <c r="A659" s="869">
        <v>6124.0</v>
      </c>
      <c r="B659" s="870" t="s">
        <v>916</v>
      </c>
      <c r="C659" s="870" t="s">
        <v>908</v>
      </c>
      <c r="D659" s="870" t="s">
        <v>257</v>
      </c>
      <c r="E659" s="871">
        <v>2025.0</v>
      </c>
      <c r="F659" s="871" t="s">
        <v>211</v>
      </c>
      <c r="G659" s="867" t="s">
        <v>106</v>
      </c>
      <c r="H659" s="868"/>
    </row>
    <row r="660">
      <c r="A660" s="869">
        <v>6566.0</v>
      </c>
      <c r="B660" s="870" t="s">
        <v>917</v>
      </c>
      <c r="C660" s="870" t="s">
        <v>900</v>
      </c>
      <c r="D660" s="870" t="s">
        <v>195</v>
      </c>
      <c r="E660" s="871">
        <v>2024.0</v>
      </c>
      <c r="F660" s="871" t="s">
        <v>198</v>
      </c>
      <c r="G660" s="867" t="s">
        <v>106</v>
      </c>
      <c r="H660" s="868"/>
    </row>
    <row r="661">
      <c r="A661" s="869">
        <v>6744.0</v>
      </c>
      <c r="B661" s="870" t="s">
        <v>918</v>
      </c>
      <c r="C661" s="870" t="s">
        <v>900</v>
      </c>
      <c r="D661" s="870" t="s">
        <v>216</v>
      </c>
      <c r="E661" s="871">
        <v>2024.0</v>
      </c>
      <c r="F661" s="871" t="s">
        <v>198</v>
      </c>
      <c r="G661" s="867" t="s">
        <v>106</v>
      </c>
      <c r="H661" s="868"/>
    </row>
    <row r="662">
      <c r="A662" s="869">
        <v>7023.0</v>
      </c>
      <c r="B662" s="870" t="s">
        <v>919</v>
      </c>
      <c r="C662" s="870" t="s">
        <v>900</v>
      </c>
      <c r="D662" s="870" t="s">
        <v>114</v>
      </c>
      <c r="E662" s="871">
        <v>2024.0</v>
      </c>
      <c r="F662" s="871" t="s">
        <v>193</v>
      </c>
      <c r="G662" s="867" t="s">
        <v>106</v>
      </c>
      <c r="H662" s="868"/>
    </row>
    <row r="663">
      <c r="A663" s="869">
        <v>7024.0</v>
      </c>
      <c r="B663" s="870" t="s">
        <v>920</v>
      </c>
      <c r="C663" s="870" t="s">
        <v>900</v>
      </c>
      <c r="D663" s="870" t="s">
        <v>195</v>
      </c>
      <c r="E663" s="871">
        <v>2024.0</v>
      </c>
      <c r="F663" s="871" t="s">
        <v>198</v>
      </c>
      <c r="G663" s="867" t="s">
        <v>106</v>
      </c>
      <c r="H663" s="868"/>
    </row>
    <row r="664">
      <c r="A664" s="869">
        <v>7025.0</v>
      </c>
      <c r="B664" s="870" t="s">
        <v>921</v>
      </c>
      <c r="C664" s="870" t="s">
        <v>900</v>
      </c>
      <c r="D664" s="870" t="s">
        <v>257</v>
      </c>
      <c r="E664" s="871">
        <v>2024.0</v>
      </c>
      <c r="F664" s="871" t="s">
        <v>198</v>
      </c>
      <c r="G664" s="867" t="s">
        <v>106</v>
      </c>
      <c r="H664" s="868"/>
    </row>
    <row r="665">
      <c r="A665" s="869">
        <v>7073.0</v>
      </c>
      <c r="B665" s="870" t="s">
        <v>922</v>
      </c>
      <c r="C665" s="870" t="s">
        <v>900</v>
      </c>
      <c r="D665" s="870" t="s">
        <v>257</v>
      </c>
      <c r="E665" s="871">
        <v>2024.0</v>
      </c>
      <c r="F665" s="871" t="s">
        <v>198</v>
      </c>
      <c r="G665" s="867" t="s">
        <v>106</v>
      </c>
      <c r="H665" s="868"/>
    </row>
    <row r="666">
      <c r="A666" s="869">
        <v>7178.0</v>
      </c>
      <c r="B666" s="870" t="s">
        <v>923</v>
      </c>
      <c r="C666" s="870" t="s">
        <v>903</v>
      </c>
      <c r="D666" s="870" t="s">
        <v>192</v>
      </c>
      <c r="E666" s="871">
        <v>2025.0</v>
      </c>
      <c r="F666" s="871" t="s">
        <v>193</v>
      </c>
      <c r="G666" s="867" t="s">
        <v>106</v>
      </c>
      <c r="H666" s="868"/>
    </row>
    <row r="667">
      <c r="A667" s="869">
        <v>7471.0</v>
      </c>
      <c r="B667" s="870" t="s">
        <v>924</v>
      </c>
      <c r="C667" s="870" t="s">
        <v>908</v>
      </c>
      <c r="D667" s="870" t="s">
        <v>195</v>
      </c>
      <c r="E667" s="871">
        <v>2024.0</v>
      </c>
      <c r="F667" s="871" t="s">
        <v>211</v>
      </c>
      <c r="G667" s="867" t="s">
        <v>106</v>
      </c>
      <c r="H667" s="868"/>
    </row>
    <row r="668">
      <c r="A668" s="869">
        <v>7565.0</v>
      </c>
      <c r="B668" s="870" t="s">
        <v>925</v>
      </c>
      <c r="C668" s="870" t="s">
        <v>908</v>
      </c>
      <c r="D668" s="870" t="s">
        <v>192</v>
      </c>
      <c r="E668" s="871">
        <v>2025.0</v>
      </c>
      <c r="F668" s="871" t="s">
        <v>193</v>
      </c>
      <c r="G668" s="867" t="s">
        <v>106</v>
      </c>
      <c r="H668" s="868"/>
    </row>
    <row r="669">
      <c r="A669" s="869">
        <v>7880.0</v>
      </c>
      <c r="B669" s="870" t="s">
        <v>926</v>
      </c>
      <c r="C669" s="870" t="s">
        <v>903</v>
      </c>
      <c r="D669" s="870" t="s">
        <v>195</v>
      </c>
      <c r="E669" s="871">
        <v>2024.0</v>
      </c>
      <c r="F669" s="871" t="s">
        <v>211</v>
      </c>
      <c r="G669" s="867" t="s">
        <v>106</v>
      </c>
      <c r="H669" s="868"/>
    </row>
    <row r="670">
      <c r="A670" s="869">
        <v>8047.0</v>
      </c>
      <c r="B670" s="870" t="s">
        <v>927</v>
      </c>
      <c r="C670" s="870" t="s">
        <v>908</v>
      </c>
      <c r="D670" s="870" t="s">
        <v>195</v>
      </c>
      <c r="E670" s="871">
        <v>2025.0</v>
      </c>
      <c r="F670" s="871" t="s">
        <v>196</v>
      </c>
      <c r="G670" s="867" t="s">
        <v>106</v>
      </c>
      <c r="H670" s="868"/>
    </row>
    <row r="671">
      <c r="A671" s="869">
        <v>8512.0</v>
      </c>
      <c r="B671" s="870" t="s">
        <v>928</v>
      </c>
      <c r="C671" s="870" t="s">
        <v>908</v>
      </c>
      <c r="D671" s="870" t="s">
        <v>192</v>
      </c>
      <c r="E671" s="871">
        <v>2024.0</v>
      </c>
      <c r="F671" s="871" t="s">
        <v>198</v>
      </c>
      <c r="G671" s="867" t="s">
        <v>106</v>
      </c>
      <c r="H671" s="868"/>
    </row>
    <row r="672">
      <c r="A672" s="869">
        <v>8814.0</v>
      </c>
      <c r="B672" s="870" t="s">
        <v>929</v>
      </c>
      <c r="C672" s="870" t="s">
        <v>908</v>
      </c>
      <c r="D672" s="870" t="s">
        <v>114</v>
      </c>
      <c r="E672" s="871">
        <v>2024.0</v>
      </c>
      <c r="F672" s="871" t="s">
        <v>193</v>
      </c>
      <c r="G672" s="867" t="s">
        <v>106</v>
      </c>
      <c r="H672" s="868"/>
    </row>
    <row r="673">
      <c r="A673" s="869">
        <v>8968.0</v>
      </c>
      <c r="B673" s="870" t="s">
        <v>930</v>
      </c>
      <c r="C673" s="870" t="s">
        <v>903</v>
      </c>
      <c r="D673" s="870" t="s">
        <v>195</v>
      </c>
      <c r="E673" s="871">
        <v>2024.0</v>
      </c>
      <c r="F673" s="871" t="s">
        <v>198</v>
      </c>
      <c r="G673" s="867" t="s">
        <v>106</v>
      </c>
      <c r="H673" s="868"/>
    </row>
    <row r="674">
      <c r="A674" s="869">
        <v>8975.0</v>
      </c>
      <c r="B674" s="870" t="s">
        <v>931</v>
      </c>
      <c r="C674" s="870" t="s">
        <v>900</v>
      </c>
      <c r="D674" s="870" t="s">
        <v>114</v>
      </c>
      <c r="E674" s="871">
        <v>2024.0</v>
      </c>
      <c r="F674" s="871" t="s">
        <v>198</v>
      </c>
      <c r="G674" s="867" t="s">
        <v>106</v>
      </c>
      <c r="H674" s="868"/>
    </row>
    <row r="675">
      <c r="A675" s="869">
        <v>8976.0</v>
      </c>
      <c r="B675" s="870" t="s">
        <v>932</v>
      </c>
      <c r="C675" s="870" t="s">
        <v>900</v>
      </c>
      <c r="D675" s="870" t="s">
        <v>195</v>
      </c>
      <c r="E675" s="871">
        <v>2024.0</v>
      </c>
      <c r="F675" s="871" t="s">
        <v>201</v>
      </c>
      <c r="G675" s="867" t="s">
        <v>106</v>
      </c>
      <c r="H675" s="868"/>
    </row>
    <row r="676">
      <c r="A676" s="869">
        <v>9068.0</v>
      </c>
      <c r="B676" s="870" t="s">
        <v>933</v>
      </c>
      <c r="C676" s="870" t="s">
        <v>908</v>
      </c>
      <c r="D676" s="870" t="s">
        <v>195</v>
      </c>
      <c r="E676" s="871">
        <v>2025.0</v>
      </c>
      <c r="F676" s="871" t="s">
        <v>211</v>
      </c>
      <c r="G676" s="867" t="s">
        <v>106</v>
      </c>
      <c r="H676" s="868"/>
    </row>
    <row r="677">
      <c r="A677" s="869">
        <v>9309.0</v>
      </c>
      <c r="B677" s="870" t="s">
        <v>934</v>
      </c>
      <c r="C677" s="870" t="s">
        <v>900</v>
      </c>
      <c r="D677" s="870" t="s">
        <v>114</v>
      </c>
      <c r="E677" s="871">
        <v>2024.0</v>
      </c>
      <c r="F677" s="871" t="s">
        <v>201</v>
      </c>
      <c r="G677" s="867" t="s">
        <v>106</v>
      </c>
      <c r="H677" s="868"/>
    </row>
    <row r="678">
      <c r="A678" s="869">
        <v>9310.0</v>
      </c>
      <c r="B678" s="870" t="s">
        <v>935</v>
      </c>
      <c r="C678" s="870" t="s">
        <v>900</v>
      </c>
      <c r="D678" s="870" t="s">
        <v>114</v>
      </c>
      <c r="E678" s="871">
        <v>2024.0</v>
      </c>
      <c r="F678" s="871" t="s">
        <v>193</v>
      </c>
      <c r="G678" s="867" t="s">
        <v>106</v>
      </c>
      <c r="H678" s="868"/>
    </row>
    <row r="679">
      <c r="A679" s="869">
        <v>9431.0</v>
      </c>
      <c r="B679" s="870" t="s">
        <v>936</v>
      </c>
      <c r="C679" s="870" t="s">
        <v>908</v>
      </c>
      <c r="D679" s="870" t="s">
        <v>195</v>
      </c>
      <c r="E679" s="871">
        <v>2024.0</v>
      </c>
      <c r="F679" s="871" t="s">
        <v>196</v>
      </c>
      <c r="G679" s="867" t="s">
        <v>106</v>
      </c>
      <c r="H679" s="868"/>
    </row>
    <row r="680">
      <c r="A680" s="869">
        <v>9517.0</v>
      </c>
      <c r="B680" s="870" t="s">
        <v>937</v>
      </c>
      <c r="C680" s="870" t="s">
        <v>900</v>
      </c>
      <c r="D680" s="870" t="s">
        <v>114</v>
      </c>
      <c r="E680" s="871">
        <v>2024.0</v>
      </c>
      <c r="F680" s="871" t="s">
        <v>193</v>
      </c>
      <c r="G680" s="867" t="s">
        <v>106</v>
      </c>
      <c r="H680" s="868"/>
    </row>
    <row r="681">
      <c r="A681" s="869">
        <v>9527.0</v>
      </c>
      <c r="B681" s="870" t="s">
        <v>938</v>
      </c>
      <c r="C681" s="870" t="s">
        <v>908</v>
      </c>
      <c r="D681" s="870" t="s">
        <v>257</v>
      </c>
      <c r="E681" s="871">
        <v>2024.0</v>
      </c>
      <c r="F681" s="871" t="s">
        <v>201</v>
      </c>
      <c r="G681" s="867" t="s">
        <v>106</v>
      </c>
      <c r="H681" s="868"/>
    </row>
    <row r="682">
      <c r="A682" s="869">
        <v>9589.0</v>
      </c>
      <c r="B682" s="870" t="s">
        <v>939</v>
      </c>
      <c r="C682" s="870" t="s">
        <v>903</v>
      </c>
      <c r="D682" s="870" t="s">
        <v>114</v>
      </c>
      <c r="E682" s="871">
        <v>2024.0</v>
      </c>
      <c r="F682" s="871" t="s">
        <v>193</v>
      </c>
      <c r="G682" s="867" t="s">
        <v>106</v>
      </c>
      <c r="H682" s="868"/>
    </row>
    <row r="683">
      <c r="A683" s="869">
        <v>9652.0</v>
      </c>
      <c r="B683" s="870" t="s">
        <v>940</v>
      </c>
      <c r="C683" s="870" t="s">
        <v>908</v>
      </c>
      <c r="D683" s="870" t="s">
        <v>195</v>
      </c>
      <c r="E683" s="871">
        <v>2024.0</v>
      </c>
      <c r="F683" s="871" t="s">
        <v>193</v>
      </c>
      <c r="G683" s="867" t="s">
        <v>106</v>
      </c>
      <c r="H683" s="868"/>
    </row>
    <row r="684">
      <c r="A684" s="869">
        <v>9901.0</v>
      </c>
      <c r="B684" s="870" t="s">
        <v>941</v>
      </c>
      <c r="C684" s="870" t="s">
        <v>908</v>
      </c>
      <c r="D684" s="870" t="s">
        <v>195</v>
      </c>
      <c r="E684" s="871">
        <v>2024.0</v>
      </c>
      <c r="F684" s="871" t="s">
        <v>193</v>
      </c>
      <c r="G684" s="867" t="s">
        <v>106</v>
      </c>
      <c r="H684" s="868"/>
    </row>
    <row r="685">
      <c r="A685" s="869">
        <v>9969.0</v>
      </c>
      <c r="B685" s="870" t="s">
        <v>942</v>
      </c>
      <c r="C685" s="870" t="s">
        <v>908</v>
      </c>
      <c r="D685" s="870" t="s">
        <v>195</v>
      </c>
      <c r="E685" s="871">
        <v>2024.0</v>
      </c>
      <c r="F685" s="871" t="s">
        <v>201</v>
      </c>
      <c r="G685" s="867" t="s">
        <v>106</v>
      </c>
      <c r="H685" s="868"/>
    </row>
    <row r="686">
      <c r="A686" s="869">
        <v>9970.0</v>
      </c>
      <c r="B686" s="870" t="s">
        <v>943</v>
      </c>
      <c r="C686" s="870" t="s">
        <v>908</v>
      </c>
      <c r="D686" s="870" t="s">
        <v>114</v>
      </c>
      <c r="E686" s="871">
        <v>2024.0</v>
      </c>
      <c r="F686" s="871" t="s">
        <v>193</v>
      </c>
      <c r="G686" s="867" t="s">
        <v>106</v>
      </c>
      <c r="H686" s="868"/>
    </row>
    <row r="687">
      <c r="A687" s="869">
        <v>9993.0</v>
      </c>
      <c r="B687" s="870" t="s">
        <v>944</v>
      </c>
      <c r="C687" s="870" t="s">
        <v>900</v>
      </c>
      <c r="D687" s="870" t="s">
        <v>221</v>
      </c>
      <c r="E687" s="871">
        <v>2024.0</v>
      </c>
      <c r="F687" s="871" t="s">
        <v>201</v>
      </c>
      <c r="G687" s="867" t="s">
        <v>106</v>
      </c>
      <c r="H687" s="868"/>
    </row>
    <row r="688">
      <c r="A688" s="869">
        <v>9994.0</v>
      </c>
      <c r="B688" s="870" t="s">
        <v>945</v>
      </c>
      <c r="C688" s="870" t="s">
        <v>900</v>
      </c>
      <c r="D688" s="870" t="s">
        <v>114</v>
      </c>
      <c r="E688" s="871">
        <v>2024.0</v>
      </c>
      <c r="F688" s="871" t="s">
        <v>201</v>
      </c>
      <c r="G688" s="867" t="s">
        <v>106</v>
      </c>
      <c r="H688" s="868"/>
    </row>
    <row r="689">
      <c r="A689" s="869">
        <v>9995.0</v>
      </c>
      <c r="B689" s="870" t="s">
        <v>946</v>
      </c>
      <c r="C689" s="870" t="s">
        <v>900</v>
      </c>
      <c r="D689" s="870" t="s">
        <v>114</v>
      </c>
      <c r="E689" s="871">
        <v>2024.0</v>
      </c>
      <c r="F689" s="871" t="s">
        <v>201</v>
      </c>
      <c r="G689" s="867" t="s">
        <v>106</v>
      </c>
      <c r="H689" s="868"/>
    </row>
    <row r="690">
      <c r="A690" s="869">
        <v>10022.0</v>
      </c>
      <c r="B690" s="870" t="s">
        <v>947</v>
      </c>
      <c r="C690" s="870" t="s">
        <v>903</v>
      </c>
      <c r="D690" s="870" t="s">
        <v>114</v>
      </c>
      <c r="E690" s="871">
        <v>2024.0</v>
      </c>
      <c r="F690" s="871" t="s">
        <v>201</v>
      </c>
      <c r="G690" s="867" t="s">
        <v>106</v>
      </c>
      <c r="H690" s="868"/>
    </row>
    <row r="691">
      <c r="A691" s="869">
        <v>10042.0</v>
      </c>
      <c r="B691" s="870" t="s">
        <v>948</v>
      </c>
      <c r="C691" s="870" t="s">
        <v>908</v>
      </c>
      <c r="D691" s="870" t="s">
        <v>114</v>
      </c>
      <c r="E691" s="871">
        <v>2024.0</v>
      </c>
      <c r="F691" s="871" t="s">
        <v>193</v>
      </c>
      <c r="G691" s="867" t="s">
        <v>106</v>
      </c>
      <c r="H691" s="868"/>
    </row>
    <row r="692">
      <c r="A692" s="869">
        <v>10139.0</v>
      </c>
      <c r="B692" s="870" t="s">
        <v>907</v>
      </c>
      <c r="C692" s="870" t="s">
        <v>908</v>
      </c>
      <c r="D692" s="870" t="s">
        <v>114</v>
      </c>
      <c r="E692" s="871">
        <v>2024.0</v>
      </c>
      <c r="F692" s="871" t="s">
        <v>198</v>
      </c>
      <c r="G692" s="867" t="s">
        <v>106</v>
      </c>
      <c r="H692" s="868"/>
    </row>
    <row r="693">
      <c r="A693" s="869">
        <v>10140.0</v>
      </c>
      <c r="B693" s="870" t="s">
        <v>949</v>
      </c>
      <c r="C693" s="870" t="s">
        <v>908</v>
      </c>
      <c r="D693" s="870" t="s">
        <v>114</v>
      </c>
      <c r="E693" s="871">
        <v>2024.0</v>
      </c>
      <c r="F693" s="871" t="s">
        <v>198</v>
      </c>
      <c r="G693" s="867" t="s">
        <v>106</v>
      </c>
      <c r="H693" s="868"/>
    </row>
    <row r="694">
      <c r="A694" s="869">
        <v>10190.0</v>
      </c>
      <c r="B694" s="870" t="s">
        <v>950</v>
      </c>
      <c r="C694" s="870" t="s">
        <v>900</v>
      </c>
      <c r="D694" s="870" t="s">
        <v>216</v>
      </c>
      <c r="E694" s="871">
        <v>2024.0</v>
      </c>
      <c r="F694" s="871" t="s">
        <v>255</v>
      </c>
      <c r="G694" s="867" t="s">
        <v>106</v>
      </c>
      <c r="H694" s="868"/>
    </row>
    <row r="695">
      <c r="A695" s="869">
        <v>10253.0</v>
      </c>
      <c r="B695" s="870" t="s">
        <v>951</v>
      </c>
      <c r="C695" s="870" t="s">
        <v>900</v>
      </c>
      <c r="D695" s="870" t="s">
        <v>221</v>
      </c>
      <c r="E695" s="871">
        <v>2024.0</v>
      </c>
      <c r="F695" s="871" t="s">
        <v>198</v>
      </c>
      <c r="G695" s="867" t="s">
        <v>106</v>
      </c>
      <c r="H695" s="868"/>
    </row>
    <row r="696">
      <c r="A696" s="869">
        <v>10367.0</v>
      </c>
      <c r="B696" s="870" t="s">
        <v>952</v>
      </c>
      <c r="C696" s="870" t="s">
        <v>908</v>
      </c>
      <c r="D696" s="870" t="s">
        <v>221</v>
      </c>
      <c r="E696" s="871">
        <v>2025.0</v>
      </c>
      <c r="F696" s="871" t="s">
        <v>201</v>
      </c>
      <c r="G696" s="867" t="s">
        <v>106</v>
      </c>
      <c r="H696" s="868"/>
    </row>
    <row r="697">
      <c r="A697" s="869">
        <v>10368.0</v>
      </c>
      <c r="B697" s="870" t="s">
        <v>953</v>
      </c>
      <c r="C697" s="870" t="s">
        <v>908</v>
      </c>
      <c r="D697" s="870" t="s">
        <v>221</v>
      </c>
      <c r="E697" s="871">
        <v>2025.0</v>
      </c>
      <c r="F697" s="871" t="s">
        <v>201</v>
      </c>
      <c r="G697" s="867" t="s">
        <v>106</v>
      </c>
      <c r="H697" s="868"/>
    </row>
    <row r="698">
      <c r="A698" s="869">
        <v>10369.0</v>
      </c>
      <c r="B698" s="870" t="s">
        <v>954</v>
      </c>
      <c r="C698" s="870" t="s">
        <v>908</v>
      </c>
      <c r="D698" s="870" t="s">
        <v>114</v>
      </c>
      <c r="E698" s="871">
        <v>2025.0</v>
      </c>
      <c r="F698" s="871" t="s">
        <v>201</v>
      </c>
      <c r="G698" s="867" t="s">
        <v>106</v>
      </c>
      <c r="H698" s="868"/>
    </row>
    <row r="699">
      <c r="A699" s="869">
        <v>10391.0</v>
      </c>
      <c r="B699" s="870" t="s">
        <v>955</v>
      </c>
      <c r="C699" s="870" t="s">
        <v>900</v>
      </c>
      <c r="D699" s="870" t="s">
        <v>221</v>
      </c>
      <c r="E699" s="871">
        <v>2025.0</v>
      </c>
      <c r="F699" s="871" t="s">
        <v>201</v>
      </c>
      <c r="G699" s="867" t="s">
        <v>106</v>
      </c>
      <c r="H699" s="868"/>
    </row>
    <row r="700">
      <c r="A700" s="869">
        <v>1313.0</v>
      </c>
      <c r="B700" s="870" t="s">
        <v>956</v>
      </c>
      <c r="C700" s="870" t="s">
        <v>957</v>
      </c>
      <c r="D700" s="870" t="s">
        <v>195</v>
      </c>
      <c r="E700" s="871">
        <v>2025.0</v>
      </c>
      <c r="F700" s="871" t="s">
        <v>211</v>
      </c>
      <c r="G700" s="867" t="s">
        <v>28</v>
      </c>
      <c r="H700" s="868"/>
    </row>
    <row r="701">
      <c r="A701" s="869">
        <v>1636.0</v>
      </c>
      <c r="B701" s="870" t="s">
        <v>958</v>
      </c>
      <c r="C701" s="870" t="s">
        <v>957</v>
      </c>
      <c r="D701" s="870" t="s">
        <v>195</v>
      </c>
      <c r="E701" s="871">
        <v>2025.0</v>
      </c>
      <c r="F701" s="871" t="s">
        <v>193</v>
      </c>
      <c r="G701" s="867" t="s">
        <v>28</v>
      </c>
      <c r="H701" s="868"/>
    </row>
    <row r="702">
      <c r="A702" s="869">
        <v>2276.0</v>
      </c>
      <c r="B702" s="870" t="s">
        <v>959</v>
      </c>
      <c r="C702" s="870" t="s">
        <v>957</v>
      </c>
      <c r="D702" s="870" t="s">
        <v>195</v>
      </c>
      <c r="E702" s="871">
        <v>2025.0</v>
      </c>
      <c r="F702" s="871" t="s">
        <v>193</v>
      </c>
      <c r="G702" s="867" t="s">
        <v>28</v>
      </c>
      <c r="H702" s="868"/>
    </row>
    <row r="703">
      <c r="A703" s="869">
        <v>2378.0</v>
      </c>
      <c r="B703" s="870" t="s">
        <v>960</v>
      </c>
      <c r="C703" s="870" t="s">
        <v>961</v>
      </c>
      <c r="D703" s="870" t="s">
        <v>195</v>
      </c>
      <c r="E703" s="871">
        <v>2024.0</v>
      </c>
      <c r="F703" s="871" t="s">
        <v>196</v>
      </c>
      <c r="G703" s="867" t="s">
        <v>28</v>
      </c>
      <c r="H703" s="868"/>
    </row>
    <row r="704">
      <c r="A704" s="869">
        <v>2382.0</v>
      </c>
      <c r="B704" s="870" t="s">
        <v>962</v>
      </c>
      <c r="C704" s="870" t="s">
        <v>961</v>
      </c>
      <c r="D704" s="870" t="s">
        <v>195</v>
      </c>
      <c r="E704" s="871">
        <v>2025.0</v>
      </c>
      <c r="F704" s="871" t="s">
        <v>196</v>
      </c>
      <c r="G704" s="867" t="s">
        <v>28</v>
      </c>
      <c r="H704" s="868"/>
    </row>
    <row r="705">
      <c r="A705" s="869">
        <v>2384.0</v>
      </c>
      <c r="B705" s="870" t="s">
        <v>963</v>
      </c>
      <c r="C705" s="870" t="s">
        <v>961</v>
      </c>
      <c r="D705" s="870" t="s">
        <v>192</v>
      </c>
      <c r="E705" s="871">
        <v>2024.0</v>
      </c>
      <c r="F705" s="871" t="s">
        <v>193</v>
      </c>
      <c r="G705" s="867" t="s">
        <v>28</v>
      </c>
      <c r="H705" s="868"/>
    </row>
    <row r="706">
      <c r="A706" s="869">
        <v>2413.0</v>
      </c>
      <c r="B706" s="870" t="s">
        <v>964</v>
      </c>
      <c r="C706" s="870" t="s">
        <v>957</v>
      </c>
      <c r="D706" s="870" t="s">
        <v>195</v>
      </c>
      <c r="E706" s="871">
        <v>2024.0</v>
      </c>
      <c r="F706" s="871" t="s">
        <v>196</v>
      </c>
      <c r="G706" s="867" t="s">
        <v>28</v>
      </c>
      <c r="H706" s="868"/>
    </row>
    <row r="707">
      <c r="A707" s="869">
        <v>2419.0</v>
      </c>
      <c r="B707" s="870" t="s">
        <v>965</v>
      </c>
      <c r="C707" s="870" t="s">
        <v>961</v>
      </c>
      <c r="D707" s="870" t="s">
        <v>195</v>
      </c>
      <c r="E707" s="871">
        <v>2024.0</v>
      </c>
      <c r="F707" s="871" t="s">
        <v>211</v>
      </c>
      <c r="G707" s="867" t="s">
        <v>28</v>
      </c>
      <c r="H707" s="868"/>
    </row>
    <row r="708">
      <c r="A708" s="869">
        <v>2427.0</v>
      </c>
      <c r="B708" s="870" t="s">
        <v>966</v>
      </c>
      <c r="C708" s="870" t="s">
        <v>957</v>
      </c>
      <c r="D708" s="870" t="s">
        <v>195</v>
      </c>
      <c r="E708" s="871">
        <v>2025.0</v>
      </c>
      <c r="F708" s="871" t="s">
        <v>211</v>
      </c>
      <c r="G708" s="867" t="s">
        <v>28</v>
      </c>
      <c r="H708" s="868"/>
    </row>
    <row r="709">
      <c r="A709" s="869">
        <v>4689.0</v>
      </c>
      <c r="B709" s="870" t="s">
        <v>967</v>
      </c>
      <c r="C709" s="870" t="s">
        <v>961</v>
      </c>
      <c r="D709" s="870" t="s">
        <v>195</v>
      </c>
      <c r="E709" s="871">
        <v>2024.0</v>
      </c>
      <c r="F709" s="871" t="s">
        <v>211</v>
      </c>
      <c r="G709" s="867" t="s">
        <v>28</v>
      </c>
      <c r="H709" s="868"/>
    </row>
    <row r="710">
      <c r="A710" s="869">
        <v>5217.0</v>
      </c>
      <c r="B710" s="870" t="s">
        <v>968</v>
      </c>
      <c r="C710" s="870" t="s">
        <v>961</v>
      </c>
      <c r="D710" s="870" t="s">
        <v>195</v>
      </c>
      <c r="E710" s="871">
        <v>2024.0</v>
      </c>
      <c r="F710" s="871" t="s">
        <v>198</v>
      </c>
      <c r="G710" s="867" t="s">
        <v>28</v>
      </c>
      <c r="H710" s="868"/>
    </row>
    <row r="711">
      <c r="A711" s="869">
        <v>5862.0</v>
      </c>
      <c r="B711" s="870" t="s">
        <v>969</v>
      </c>
      <c r="C711" s="870" t="s">
        <v>961</v>
      </c>
      <c r="D711" s="870" t="s">
        <v>192</v>
      </c>
      <c r="E711" s="871">
        <v>2024.0</v>
      </c>
      <c r="F711" s="871" t="s">
        <v>193</v>
      </c>
      <c r="G711" s="867" t="s">
        <v>28</v>
      </c>
      <c r="H711" s="868"/>
    </row>
    <row r="712">
      <c r="A712" s="869">
        <v>6703.0</v>
      </c>
      <c r="B712" s="870" t="s">
        <v>970</v>
      </c>
      <c r="C712" s="870" t="s">
        <v>971</v>
      </c>
      <c r="D712" s="870" t="s">
        <v>195</v>
      </c>
      <c r="E712" s="871">
        <v>2024.0</v>
      </c>
      <c r="F712" s="871" t="s">
        <v>193</v>
      </c>
      <c r="G712" s="867" t="s">
        <v>28</v>
      </c>
      <c r="H712" s="868"/>
    </row>
    <row r="713">
      <c r="A713" s="869">
        <v>6704.0</v>
      </c>
      <c r="B713" s="870" t="s">
        <v>972</v>
      </c>
      <c r="C713" s="870" t="s">
        <v>971</v>
      </c>
      <c r="D713" s="870" t="s">
        <v>192</v>
      </c>
      <c r="E713" s="871">
        <v>2024.0</v>
      </c>
      <c r="F713" s="871" t="s">
        <v>193</v>
      </c>
      <c r="G713" s="867" t="s">
        <v>28</v>
      </c>
      <c r="H713" s="868"/>
    </row>
    <row r="714">
      <c r="A714" s="869">
        <v>6956.0</v>
      </c>
      <c r="B714" s="870" t="s">
        <v>973</v>
      </c>
      <c r="C714" s="870" t="s">
        <v>961</v>
      </c>
      <c r="D714" s="870" t="s">
        <v>195</v>
      </c>
      <c r="E714" s="871">
        <v>2024.0</v>
      </c>
      <c r="F714" s="871" t="s">
        <v>193</v>
      </c>
      <c r="G714" s="867" t="s">
        <v>28</v>
      </c>
      <c r="H714" s="868"/>
    </row>
    <row r="715">
      <c r="A715" s="869">
        <v>7440.0</v>
      </c>
      <c r="B715" s="870" t="s">
        <v>974</v>
      </c>
      <c r="C715" s="870" t="s">
        <v>975</v>
      </c>
      <c r="D715" s="870" t="s">
        <v>195</v>
      </c>
      <c r="E715" s="871">
        <v>2025.0</v>
      </c>
      <c r="F715" s="871" t="s">
        <v>211</v>
      </c>
      <c r="G715" s="867" t="s">
        <v>28</v>
      </c>
      <c r="H715" s="868"/>
    </row>
    <row r="716">
      <c r="A716" s="869">
        <v>7534.0</v>
      </c>
      <c r="B716" s="870" t="s">
        <v>976</v>
      </c>
      <c r="C716" s="870" t="s">
        <v>957</v>
      </c>
      <c r="D716" s="870" t="s">
        <v>192</v>
      </c>
      <c r="E716" s="871">
        <v>2025.0</v>
      </c>
      <c r="F716" s="871" t="s">
        <v>196</v>
      </c>
      <c r="G716" s="867" t="s">
        <v>28</v>
      </c>
      <c r="H716" s="868"/>
    </row>
    <row r="717">
      <c r="A717" s="869">
        <v>7926.0</v>
      </c>
      <c r="B717" s="870" t="s">
        <v>977</v>
      </c>
      <c r="C717" s="870" t="s">
        <v>961</v>
      </c>
      <c r="D717" s="870" t="s">
        <v>192</v>
      </c>
      <c r="E717" s="871">
        <v>2024.0</v>
      </c>
      <c r="F717" s="871" t="s">
        <v>198</v>
      </c>
      <c r="G717" s="867" t="s">
        <v>28</v>
      </c>
      <c r="H717" s="868"/>
    </row>
    <row r="718">
      <c r="A718" s="869">
        <v>7943.0</v>
      </c>
      <c r="B718" s="870" t="s">
        <v>978</v>
      </c>
      <c r="C718" s="870" t="s">
        <v>975</v>
      </c>
      <c r="D718" s="870" t="s">
        <v>114</v>
      </c>
      <c r="E718" s="871">
        <v>2024.0</v>
      </c>
      <c r="F718" s="871" t="s">
        <v>198</v>
      </c>
      <c r="G718" s="867" t="s">
        <v>28</v>
      </c>
      <c r="H718" s="868"/>
    </row>
    <row r="719">
      <c r="A719" s="869">
        <v>8988.0</v>
      </c>
      <c r="B719" s="870" t="s">
        <v>979</v>
      </c>
      <c r="C719" s="870" t="s">
        <v>961</v>
      </c>
      <c r="D719" s="870" t="s">
        <v>195</v>
      </c>
      <c r="E719" s="871">
        <v>2024.0</v>
      </c>
      <c r="F719" s="871" t="s">
        <v>198</v>
      </c>
      <c r="G719" s="867" t="s">
        <v>28</v>
      </c>
      <c r="H719" s="868"/>
    </row>
    <row r="720">
      <c r="A720" s="869">
        <v>9329.0</v>
      </c>
      <c r="B720" s="870" t="s">
        <v>980</v>
      </c>
      <c r="C720" s="870" t="s">
        <v>957</v>
      </c>
      <c r="D720" s="870" t="s">
        <v>195</v>
      </c>
      <c r="E720" s="871">
        <v>2025.0</v>
      </c>
      <c r="F720" s="871" t="s">
        <v>196</v>
      </c>
      <c r="G720" s="867" t="s">
        <v>28</v>
      </c>
      <c r="H720" s="868"/>
    </row>
    <row r="721">
      <c r="A721" s="869">
        <v>9330.0</v>
      </c>
      <c r="B721" s="870" t="s">
        <v>981</v>
      </c>
      <c r="C721" s="870" t="s">
        <v>957</v>
      </c>
      <c r="D721" s="870" t="s">
        <v>114</v>
      </c>
      <c r="E721" s="871">
        <v>2025.0</v>
      </c>
      <c r="F721" s="871" t="s">
        <v>196</v>
      </c>
      <c r="G721" s="867" t="s">
        <v>28</v>
      </c>
      <c r="H721" s="868"/>
    </row>
    <row r="722">
      <c r="A722" s="869">
        <v>9482.0</v>
      </c>
      <c r="B722" s="870" t="s">
        <v>982</v>
      </c>
      <c r="C722" s="870" t="s">
        <v>961</v>
      </c>
      <c r="D722" s="870" t="s">
        <v>195</v>
      </c>
      <c r="E722" s="871">
        <v>2024.0</v>
      </c>
      <c r="F722" s="871" t="s">
        <v>196</v>
      </c>
      <c r="G722" s="867" t="s">
        <v>28</v>
      </c>
      <c r="H722" s="868"/>
    </row>
    <row r="723">
      <c r="A723" s="869">
        <v>9486.0</v>
      </c>
      <c r="B723" s="870" t="s">
        <v>983</v>
      </c>
      <c r="C723" s="870" t="s">
        <v>971</v>
      </c>
      <c r="D723" s="870" t="s">
        <v>192</v>
      </c>
      <c r="E723" s="871">
        <v>2024.0</v>
      </c>
      <c r="F723" s="872"/>
      <c r="G723" s="867" t="s">
        <v>28</v>
      </c>
      <c r="H723" s="868"/>
    </row>
    <row r="724">
      <c r="A724" s="869">
        <v>9607.0</v>
      </c>
      <c r="B724" s="870" t="s">
        <v>984</v>
      </c>
      <c r="C724" s="870" t="s">
        <v>975</v>
      </c>
      <c r="D724" s="870" t="s">
        <v>195</v>
      </c>
      <c r="E724" s="871">
        <v>2025.0</v>
      </c>
      <c r="F724" s="871" t="s">
        <v>198</v>
      </c>
      <c r="G724" s="867" t="s">
        <v>28</v>
      </c>
      <c r="H724" s="868"/>
    </row>
    <row r="725">
      <c r="A725" s="869">
        <v>9946.0</v>
      </c>
      <c r="B725" s="870" t="s">
        <v>985</v>
      </c>
      <c r="C725" s="870" t="s">
        <v>971</v>
      </c>
      <c r="D725" s="870" t="s">
        <v>195</v>
      </c>
      <c r="E725" s="871">
        <v>2024.0</v>
      </c>
      <c r="F725" s="871" t="s">
        <v>198</v>
      </c>
      <c r="G725" s="867" t="s">
        <v>28</v>
      </c>
      <c r="H725" s="868"/>
    </row>
    <row r="726">
      <c r="A726" s="869">
        <v>10109.0</v>
      </c>
      <c r="B726" s="870" t="s">
        <v>986</v>
      </c>
      <c r="C726" s="870" t="s">
        <v>975</v>
      </c>
      <c r="D726" s="870" t="s">
        <v>216</v>
      </c>
      <c r="E726" s="871">
        <v>2025.0</v>
      </c>
      <c r="F726" s="871" t="s">
        <v>255</v>
      </c>
      <c r="G726" s="867" t="s">
        <v>28</v>
      </c>
      <c r="H726" s="868"/>
    </row>
    <row r="727">
      <c r="A727" s="869">
        <v>10150.0</v>
      </c>
      <c r="B727" s="870" t="s">
        <v>987</v>
      </c>
      <c r="C727" s="870" t="s">
        <v>961</v>
      </c>
      <c r="D727" s="870" t="s">
        <v>114</v>
      </c>
      <c r="E727" s="871">
        <v>2024.0</v>
      </c>
      <c r="F727" s="871" t="s">
        <v>198</v>
      </c>
      <c r="G727" s="867" t="s">
        <v>28</v>
      </c>
      <c r="H727" s="868"/>
    </row>
    <row r="728">
      <c r="A728" s="869">
        <v>10151.0</v>
      </c>
      <c r="B728" s="870" t="s">
        <v>988</v>
      </c>
      <c r="C728" s="870" t="s">
        <v>961</v>
      </c>
      <c r="D728" s="870" t="s">
        <v>114</v>
      </c>
      <c r="E728" s="871">
        <v>2024.0</v>
      </c>
      <c r="F728" s="871" t="s">
        <v>198</v>
      </c>
      <c r="G728" s="867" t="s">
        <v>28</v>
      </c>
      <c r="H728" s="868"/>
    </row>
    <row r="729">
      <c r="A729" s="869">
        <v>10152.0</v>
      </c>
      <c r="B729" s="870" t="s">
        <v>989</v>
      </c>
      <c r="C729" s="870" t="s">
        <v>971</v>
      </c>
      <c r="D729" s="870" t="s">
        <v>114</v>
      </c>
      <c r="E729" s="871">
        <v>2024.0</v>
      </c>
      <c r="F729" s="871" t="s">
        <v>201</v>
      </c>
      <c r="G729" s="867" t="s">
        <v>28</v>
      </c>
      <c r="H729" s="868"/>
    </row>
    <row r="730">
      <c r="A730" s="869">
        <v>10153.0</v>
      </c>
      <c r="B730" s="870" t="s">
        <v>990</v>
      </c>
      <c r="C730" s="870" t="s">
        <v>971</v>
      </c>
      <c r="D730" s="870" t="s">
        <v>257</v>
      </c>
      <c r="E730" s="871">
        <v>2024.0</v>
      </c>
      <c r="F730" s="871" t="s">
        <v>201</v>
      </c>
      <c r="G730" s="867" t="s">
        <v>28</v>
      </c>
      <c r="H730" s="868"/>
    </row>
    <row r="731">
      <c r="A731" s="869">
        <v>10295.0</v>
      </c>
      <c r="B731" s="870" t="s">
        <v>991</v>
      </c>
      <c r="C731" s="870" t="s">
        <v>957</v>
      </c>
      <c r="D731" s="870" t="s">
        <v>221</v>
      </c>
      <c r="E731" s="871">
        <v>2025.0</v>
      </c>
      <c r="F731" s="871" t="s">
        <v>198</v>
      </c>
      <c r="G731" s="867" t="s">
        <v>28</v>
      </c>
      <c r="H731" s="868"/>
    </row>
    <row r="732">
      <c r="A732" s="869">
        <v>10298.0</v>
      </c>
      <c r="B732" s="870" t="s">
        <v>992</v>
      </c>
      <c r="C732" s="870" t="s">
        <v>957</v>
      </c>
      <c r="D732" s="870" t="s">
        <v>221</v>
      </c>
      <c r="E732" s="871">
        <v>2025.0</v>
      </c>
      <c r="F732" s="871" t="s">
        <v>198</v>
      </c>
      <c r="G732" s="867" t="s">
        <v>28</v>
      </c>
      <c r="H732" s="868"/>
    </row>
    <row r="733">
      <c r="A733" s="869">
        <v>10326.0</v>
      </c>
      <c r="B733" s="870" t="s">
        <v>993</v>
      </c>
      <c r="C733" s="870" t="s">
        <v>961</v>
      </c>
      <c r="D733" s="870" t="s">
        <v>221</v>
      </c>
      <c r="E733" s="871">
        <v>2025.0</v>
      </c>
      <c r="F733" s="871" t="s">
        <v>201</v>
      </c>
      <c r="G733" s="867" t="s">
        <v>28</v>
      </c>
      <c r="H733" s="868"/>
    </row>
    <row r="734">
      <c r="A734" s="869">
        <v>10327.0</v>
      </c>
      <c r="B734" s="870" t="s">
        <v>994</v>
      </c>
      <c r="C734" s="870" t="s">
        <v>961</v>
      </c>
      <c r="D734" s="870" t="s">
        <v>221</v>
      </c>
      <c r="E734" s="871">
        <v>2025.0</v>
      </c>
      <c r="F734" s="871" t="s">
        <v>198</v>
      </c>
      <c r="G734" s="867" t="s">
        <v>28</v>
      </c>
      <c r="H734" s="868"/>
    </row>
    <row r="735">
      <c r="A735" s="869">
        <v>10328.0</v>
      </c>
      <c r="B735" s="870" t="s">
        <v>995</v>
      </c>
      <c r="C735" s="870" t="s">
        <v>961</v>
      </c>
      <c r="D735" s="870" t="s">
        <v>221</v>
      </c>
      <c r="E735" s="871">
        <v>2025.0</v>
      </c>
      <c r="F735" s="871" t="s">
        <v>201</v>
      </c>
      <c r="G735" s="867" t="s">
        <v>28</v>
      </c>
      <c r="H735" s="868"/>
    </row>
    <row r="736">
      <c r="A736" s="869">
        <v>10329.0</v>
      </c>
      <c r="B736" s="870" t="s">
        <v>996</v>
      </c>
      <c r="C736" s="870" t="s">
        <v>961</v>
      </c>
      <c r="D736" s="870" t="s">
        <v>114</v>
      </c>
      <c r="E736" s="871">
        <v>2025.0</v>
      </c>
      <c r="F736" s="871" t="s">
        <v>201</v>
      </c>
      <c r="G736" s="867" t="s">
        <v>28</v>
      </c>
      <c r="H736" s="868"/>
    </row>
    <row r="737">
      <c r="A737" s="869">
        <v>10346.0</v>
      </c>
      <c r="B737" s="870" t="s">
        <v>997</v>
      </c>
      <c r="C737" s="870" t="s">
        <v>971</v>
      </c>
      <c r="D737" s="870" t="s">
        <v>114</v>
      </c>
      <c r="E737" s="871">
        <v>2025.0</v>
      </c>
      <c r="F737" s="871" t="s">
        <v>201</v>
      </c>
      <c r="G737" s="867" t="s">
        <v>28</v>
      </c>
      <c r="H737" s="868"/>
    </row>
    <row r="738">
      <c r="A738" s="869">
        <v>10347.0</v>
      </c>
      <c r="B738" s="870" t="s">
        <v>998</v>
      </c>
      <c r="C738" s="870" t="s">
        <v>971</v>
      </c>
      <c r="D738" s="870" t="s">
        <v>221</v>
      </c>
      <c r="E738" s="871">
        <v>2025.0</v>
      </c>
      <c r="F738" s="871" t="s">
        <v>201</v>
      </c>
      <c r="G738" s="867" t="s">
        <v>28</v>
      </c>
      <c r="H738" s="868"/>
    </row>
    <row r="739">
      <c r="A739" s="869">
        <v>10348.0</v>
      </c>
      <c r="B739" s="870" t="s">
        <v>999</v>
      </c>
      <c r="C739" s="870" t="s">
        <v>971</v>
      </c>
      <c r="D739" s="870" t="s">
        <v>221</v>
      </c>
      <c r="E739" s="871">
        <v>2025.0</v>
      </c>
      <c r="F739" s="871" t="s">
        <v>201</v>
      </c>
      <c r="G739" s="867" t="s">
        <v>28</v>
      </c>
      <c r="H739" s="868"/>
    </row>
    <row r="740">
      <c r="A740" s="869">
        <v>10377.0</v>
      </c>
      <c r="B740" s="870" t="s">
        <v>1000</v>
      </c>
      <c r="C740" s="870" t="s">
        <v>961</v>
      </c>
      <c r="D740" s="870" t="s">
        <v>114</v>
      </c>
      <c r="E740" s="871">
        <v>2025.0</v>
      </c>
      <c r="F740" s="871" t="s">
        <v>201</v>
      </c>
      <c r="G740" s="867" t="s">
        <v>28</v>
      </c>
      <c r="H740" s="868"/>
    </row>
    <row r="741">
      <c r="A741" s="869">
        <v>1345.0</v>
      </c>
      <c r="B741" s="870" t="s">
        <v>1001</v>
      </c>
      <c r="C741" s="870" t="s">
        <v>1002</v>
      </c>
      <c r="D741" s="870" t="s">
        <v>195</v>
      </c>
      <c r="E741" s="871">
        <v>2024.0</v>
      </c>
      <c r="F741" s="871" t="s">
        <v>193</v>
      </c>
      <c r="G741" s="867" t="s">
        <v>8</v>
      </c>
      <c r="H741" s="868"/>
    </row>
    <row r="742">
      <c r="A742" s="869">
        <v>1370.0</v>
      </c>
      <c r="B742" s="870" t="s">
        <v>1003</v>
      </c>
      <c r="C742" s="870" t="s">
        <v>1002</v>
      </c>
      <c r="D742" s="870" t="s">
        <v>195</v>
      </c>
      <c r="E742" s="871">
        <v>2024.0</v>
      </c>
      <c r="F742" s="871" t="s">
        <v>211</v>
      </c>
      <c r="G742" s="867" t="s">
        <v>8</v>
      </c>
      <c r="H742" s="868"/>
    </row>
    <row r="743">
      <c r="A743" s="869">
        <v>1629.0</v>
      </c>
      <c r="B743" s="870" t="s">
        <v>1004</v>
      </c>
      <c r="C743" s="870" t="s">
        <v>1002</v>
      </c>
      <c r="D743" s="870" t="s">
        <v>195</v>
      </c>
      <c r="E743" s="871">
        <v>2024.0</v>
      </c>
      <c r="F743" s="871" t="s">
        <v>196</v>
      </c>
      <c r="G743" s="867" t="s">
        <v>8</v>
      </c>
      <c r="H743" s="868"/>
    </row>
    <row r="744">
      <c r="A744" s="869">
        <v>2045.0</v>
      </c>
      <c r="B744" s="870" t="s">
        <v>1005</v>
      </c>
      <c r="C744" s="870" t="s">
        <v>1002</v>
      </c>
      <c r="D744" s="870" t="s">
        <v>192</v>
      </c>
      <c r="E744" s="871">
        <v>2025.0</v>
      </c>
      <c r="F744" s="871" t="s">
        <v>193</v>
      </c>
      <c r="G744" s="867" t="s">
        <v>8</v>
      </c>
      <c r="H744" s="868"/>
    </row>
    <row r="745">
      <c r="A745" s="869">
        <v>2927.0</v>
      </c>
      <c r="B745" s="870" t="s">
        <v>1006</v>
      </c>
      <c r="C745" s="870" t="s">
        <v>1002</v>
      </c>
      <c r="D745" s="870" t="s">
        <v>195</v>
      </c>
      <c r="E745" s="871">
        <v>2024.0</v>
      </c>
      <c r="F745" s="871" t="s">
        <v>196</v>
      </c>
      <c r="G745" s="867" t="s">
        <v>8</v>
      </c>
      <c r="H745" s="868"/>
    </row>
    <row r="746">
      <c r="A746" s="869">
        <v>3334.0</v>
      </c>
      <c r="B746" s="870" t="s">
        <v>1007</v>
      </c>
      <c r="C746" s="870" t="s">
        <v>1002</v>
      </c>
      <c r="D746" s="870" t="s">
        <v>192</v>
      </c>
      <c r="E746" s="871">
        <v>2024.0</v>
      </c>
      <c r="F746" s="871" t="s">
        <v>193</v>
      </c>
      <c r="G746" s="867" t="s">
        <v>8</v>
      </c>
      <c r="H746" s="868"/>
    </row>
    <row r="747">
      <c r="A747" s="869">
        <v>3979.0</v>
      </c>
      <c r="B747" s="870" t="s">
        <v>1008</v>
      </c>
      <c r="C747" s="870" t="s">
        <v>1002</v>
      </c>
      <c r="D747" s="870" t="s">
        <v>195</v>
      </c>
      <c r="E747" s="871">
        <v>2024.0</v>
      </c>
      <c r="F747" s="871" t="s">
        <v>196</v>
      </c>
      <c r="G747" s="867" t="s">
        <v>8</v>
      </c>
      <c r="H747" s="868"/>
    </row>
    <row r="748">
      <c r="A748" s="869">
        <v>4655.0</v>
      </c>
      <c r="B748" s="870" t="s">
        <v>1009</v>
      </c>
      <c r="C748" s="870" t="s">
        <v>1002</v>
      </c>
      <c r="D748" s="870" t="s">
        <v>195</v>
      </c>
      <c r="E748" s="871">
        <v>2024.0</v>
      </c>
      <c r="F748" s="871" t="s">
        <v>193</v>
      </c>
      <c r="G748" s="867" t="s">
        <v>8</v>
      </c>
      <c r="H748" s="868"/>
    </row>
    <row r="749">
      <c r="A749" s="869">
        <v>7185.0</v>
      </c>
      <c r="B749" s="870" t="s">
        <v>1010</v>
      </c>
      <c r="C749" s="870" t="s">
        <v>1002</v>
      </c>
      <c r="D749" s="870" t="s">
        <v>195</v>
      </c>
      <c r="E749" s="871">
        <v>2024.0</v>
      </c>
      <c r="F749" s="871" t="s">
        <v>196</v>
      </c>
      <c r="G749" s="867" t="s">
        <v>8</v>
      </c>
      <c r="H749" s="868"/>
    </row>
    <row r="750">
      <c r="A750" s="869">
        <v>7497.0</v>
      </c>
      <c r="B750" s="870" t="s">
        <v>1011</v>
      </c>
      <c r="C750" s="870" t="s">
        <v>1002</v>
      </c>
      <c r="D750" s="870" t="s">
        <v>216</v>
      </c>
      <c r="E750" s="871">
        <v>2024.0</v>
      </c>
      <c r="F750" s="871" t="s">
        <v>198</v>
      </c>
      <c r="G750" s="867" t="s">
        <v>8</v>
      </c>
      <c r="H750" s="868"/>
    </row>
    <row r="751">
      <c r="A751" s="869">
        <v>8629.0</v>
      </c>
      <c r="B751" s="870" t="s">
        <v>1012</v>
      </c>
      <c r="C751" s="870" t="s">
        <v>1002</v>
      </c>
      <c r="D751" s="870" t="s">
        <v>192</v>
      </c>
      <c r="E751" s="871">
        <v>2024.0</v>
      </c>
      <c r="F751" s="871" t="s">
        <v>198</v>
      </c>
      <c r="G751" s="867" t="s">
        <v>8</v>
      </c>
      <c r="H751" s="868"/>
    </row>
    <row r="752">
      <c r="A752" s="869">
        <v>9361.0</v>
      </c>
      <c r="B752" s="870" t="s">
        <v>1013</v>
      </c>
      <c r="C752" s="870" t="s">
        <v>1002</v>
      </c>
      <c r="D752" s="870" t="s">
        <v>195</v>
      </c>
      <c r="E752" s="871">
        <v>2024.0</v>
      </c>
      <c r="F752" s="871" t="s">
        <v>198</v>
      </c>
      <c r="G752" s="867" t="s">
        <v>8</v>
      </c>
      <c r="H752" s="868"/>
    </row>
    <row r="753">
      <c r="A753" s="869">
        <v>9476.0</v>
      </c>
      <c r="B753" s="870" t="s">
        <v>1014</v>
      </c>
      <c r="C753" s="870" t="s">
        <v>1002</v>
      </c>
      <c r="D753" s="870" t="s">
        <v>195</v>
      </c>
      <c r="E753" s="871">
        <v>2024.0</v>
      </c>
      <c r="F753" s="871" t="s">
        <v>193</v>
      </c>
      <c r="G753" s="867" t="s">
        <v>8</v>
      </c>
      <c r="H753" s="868"/>
    </row>
    <row r="754">
      <c r="A754" s="869">
        <v>9624.0</v>
      </c>
      <c r="B754" s="870" t="s">
        <v>1015</v>
      </c>
      <c r="C754" s="870" t="s">
        <v>1002</v>
      </c>
      <c r="D754" s="870" t="s">
        <v>195</v>
      </c>
      <c r="E754" s="871">
        <v>2024.0</v>
      </c>
      <c r="F754" s="871" t="s">
        <v>193</v>
      </c>
      <c r="G754" s="867" t="s">
        <v>8</v>
      </c>
      <c r="H754" s="868"/>
    </row>
    <row r="755">
      <c r="A755" s="869">
        <v>9625.0</v>
      </c>
      <c r="B755" s="870" t="s">
        <v>1016</v>
      </c>
      <c r="C755" s="870" t="s">
        <v>1002</v>
      </c>
      <c r="D755" s="870" t="s">
        <v>114</v>
      </c>
      <c r="E755" s="871">
        <v>2024.0</v>
      </c>
      <c r="F755" s="871" t="s">
        <v>201</v>
      </c>
      <c r="G755" s="867" t="s">
        <v>8</v>
      </c>
      <c r="H755" s="868"/>
    </row>
    <row r="756">
      <c r="A756" s="869">
        <v>9649.0</v>
      </c>
      <c r="B756" s="870" t="s">
        <v>1017</v>
      </c>
      <c r="C756" s="870" t="s">
        <v>1002</v>
      </c>
      <c r="D756" s="870" t="s">
        <v>195</v>
      </c>
      <c r="E756" s="871">
        <v>2024.0</v>
      </c>
      <c r="F756" s="871" t="s">
        <v>198</v>
      </c>
      <c r="G756" s="867" t="s">
        <v>8</v>
      </c>
      <c r="H756" s="868"/>
    </row>
    <row r="757">
      <c r="A757" s="869">
        <v>10171.0</v>
      </c>
      <c r="B757" s="870" t="s">
        <v>1018</v>
      </c>
      <c r="C757" s="870" t="s">
        <v>1002</v>
      </c>
      <c r="D757" s="870" t="s">
        <v>221</v>
      </c>
      <c r="E757" s="871">
        <v>2024.0</v>
      </c>
      <c r="F757" s="871" t="s">
        <v>198</v>
      </c>
      <c r="G757" s="867" t="s">
        <v>8</v>
      </c>
      <c r="H757" s="868"/>
    </row>
    <row r="758">
      <c r="A758" s="869">
        <v>10217.0</v>
      </c>
      <c r="B758" s="870" t="s">
        <v>1019</v>
      </c>
      <c r="C758" s="870" t="s">
        <v>1002</v>
      </c>
      <c r="D758" s="870" t="s">
        <v>221</v>
      </c>
      <c r="E758" s="871">
        <v>2024.0</v>
      </c>
      <c r="F758" s="871" t="s">
        <v>255</v>
      </c>
      <c r="G758" s="867" t="s">
        <v>8</v>
      </c>
      <c r="H758" s="868"/>
    </row>
    <row r="759">
      <c r="A759" s="869">
        <v>10243.0</v>
      </c>
      <c r="B759" s="870" t="s">
        <v>1020</v>
      </c>
      <c r="C759" s="870" t="s">
        <v>1002</v>
      </c>
      <c r="D759" s="870" t="s">
        <v>192</v>
      </c>
      <c r="E759" s="871">
        <v>2024.0</v>
      </c>
      <c r="F759" s="871" t="s">
        <v>198</v>
      </c>
      <c r="G759" s="867" t="s">
        <v>8</v>
      </c>
      <c r="H759" s="868"/>
    </row>
    <row r="760">
      <c r="A760" s="869">
        <v>10270.0</v>
      </c>
      <c r="B760" s="870" t="s">
        <v>1021</v>
      </c>
      <c r="C760" s="870" t="s">
        <v>1002</v>
      </c>
      <c r="D760" s="870" t="s">
        <v>221</v>
      </c>
      <c r="E760" s="871">
        <v>2024.0</v>
      </c>
      <c r="F760" s="871" t="s">
        <v>201</v>
      </c>
      <c r="G760" s="867" t="s">
        <v>8</v>
      </c>
      <c r="H760" s="868"/>
    </row>
    <row r="761">
      <c r="A761" s="869">
        <v>10271.0</v>
      </c>
      <c r="B761" s="870" t="s">
        <v>1022</v>
      </c>
      <c r="C761" s="870" t="s">
        <v>1002</v>
      </c>
      <c r="D761" s="870" t="s">
        <v>221</v>
      </c>
      <c r="E761" s="871">
        <v>2024.0</v>
      </c>
      <c r="F761" s="871" t="s">
        <v>193</v>
      </c>
      <c r="G761" s="867" t="s">
        <v>8</v>
      </c>
      <c r="H761" s="868"/>
    </row>
    <row r="762">
      <c r="A762" s="869">
        <v>10288.0</v>
      </c>
      <c r="B762" s="870" t="s">
        <v>1023</v>
      </c>
      <c r="C762" s="870" t="s">
        <v>1002</v>
      </c>
      <c r="D762" s="870" t="s">
        <v>195</v>
      </c>
      <c r="E762" s="871">
        <v>2025.0</v>
      </c>
      <c r="F762" s="871" t="s">
        <v>255</v>
      </c>
      <c r="G762" s="867" t="s">
        <v>8</v>
      </c>
      <c r="H762" s="868"/>
    </row>
    <row r="763">
      <c r="A763" s="869">
        <v>10387.0</v>
      </c>
      <c r="B763" s="870" t="s">
        <v>1024</v>
      </c>
      <c r="C763" s="870" t="s">
        <v>1002</v>
      </c>
      <c r="D763" s="870" t="s">
        <v>114</v>
      </c>
      <c r="E763" s="871">
        <v>2025.0</v>
      </c>
      <c r="F763" s="871" t="s">
        <v>201</v>
      </c>
      <c r="G763" s="867" t="s">
        <v>8</v>
      </c>
      <c r="H763" s="868"/>
    </row>
    <row r="764">
      <c r="A764" s="869">
        <v>10419.0</v>
      </c>
      <c r="B764" s="870" t="s">
        <v>1025</v>
      </c>
      <c r="C764" s="870" t="s">
        <v>1002</v>
      </c>
      <c r="D764" s="870" t="s">
        <v>114</v>
      </c>
      <c r="E764" s="871">
        <v>2025.0</v>
      </c>
      <c r="F764" s="871" t="s">
        <v>201</v>
      </c>
      <c r="G764" s="867" t="s">
        <v>8</v>
      </c>
      <c r="H764" s="868"/>
    </row>
    <row r="765">
      <c r="A765" s="869">
        <v>10420.0</v>
      </c>
      <c r="B765" s="870" t="s">
        <v>1026</v>
      </c>
      <c r="C765" s="870" t="s">
        <v>1002</v>
      </c>
      <c r="D765" s="870" t="s">
        <v>221</v>
      </c>
      <c r="E765" s="871">
        <v>2025.0</v>
      </c>
      <c r="F765" s="871" t="s">
        <v>201</v>
      </c>
      <c r="G765" s="867" t="s">
        <v>8</v>
      </c>
      <c r="H765" s="868"/>
    </row>
    <row r="766">
      <c r="A766" s="869">
        <v>22.0</v>
      </c>
      <c r="B766" s="870" t="s">
        <v>1027</v>
      </c>
      <c r="C766" s="870" t="s">
        <v>1028</v>
      </c>
      <c r="D766" s="870" t="s">
        <v>216</v>
      </c>
      <c r="E766" s="871">
        <v>2024.0</v>
      </c>
      <c r="F766" s="872"/>
      <c r="G766" s="867" t="s">
        <v>6</v>
      </c>
      <c r="H766" s="868"/>
    </row>
    <row r="767">
      <c r="A767" s="869">
        <v>1459.0</v>
      </c>
      <c r="B767" s="870" t="s">
        <v>1029</v>
      </c>
      <c r="C767" s="870" t="s">
        <v>1030</v>
      </c>
      <c r="D767" s="870" t="s">
        <v>195</v>
      </c>
      <c r="E767" s="871">
        <v>2024.0</v>
      </c>
      <c r="F767" s="871" t="s">
        <v>193</v>
      </c>
      <c r="G767" s="867" t="s">
        <v>6</v>
      </c>
      <c r="H767" s="868"/>
    </row>
    <row r="768">
      <c r="A768" s="869">
        <v>1563.0</v>
      </c>
      <c r="B768" s="870" t="s">
        <v>1031</v>
      </c>
      <c r="C768" s="870" t="s">
        <v>1030</v>
      </c>
      <c r="D768" s="870" t="s">
        <v>192</v>
      </c>
      <c r="E768" s="871">
        <v>2025.0</v>
      </c>
      <c r="F768" s="871" t="s">
        <v>196</v>
      </c>
      <c r="G768" s="867" t="s">
        <v>6</v>
      </c>
      <c r="H768" s="868"/>
    </row>
    <row r="769">
      <c r="A769" s="869">
        <v>1775.0</v>
      </c>
      <c r="B769" s="870" t="s">
        <v>1032</v>
      </c>
      <c r="C769" s="870" t="s">
        <v>1028</v>
      </c>
      <c r="D769" s="870" t="s">
        <v>195</v>
      </c>
      <c r="E769" s="871">
        <v>2024.0</v>
      </c>
      <c r="F769" s="871" t="s">
        <v>193</v>
      </c>
      <c r="G769" s="867" t="s">
        <v>6</v>
      </c>
      <c r="H769" s="868"/>
    </row>
    <row r="770">
      <c r="A770" s="869">
        <v>2326.0</v>
      </c>
      <c r="B770" s="870" t="s">
        <v>1033</v>
      </c>
      <c r="C770" s="870" t="s">
        <v>1030</v>
      </c>
      <c r="D770" s="870" t="s">
        <v>195</v>
      </c>
      <c r="E770" s="871">
        <v>2024.0</v>
      </c>
      <c r="F770" s="871" t="s">
        <v>193</v>
      </c>
      <c r="G770" s="867" t="s">
        <v>6</v>
      </c>
      <c r="H770" s="868"/>
    </row>
    <row r="771">
      <c r="A771" s="869">
        <v>2499.0</v>
      </c>
      <c r="B771" s="870" t="s">
        <v>1034</v>
      </c>
      <c r="C771" s="870" t="s">
        <v>1030</v>
      </c>
      <c r="D771" s="870" t="s">
        <v>195</v>
      </c>
      <c r="E771" s="871">
        <v>2025.0</v>
      </c>
      <c r="F771" s="871" t="s">
        <v>211</v>
      </c>
      <c r="G771" s="867" t="s">
        <v>6</v>
      </c>
      <c r="H771" s="868"/>
    </row>
    <row r="772">
      <c r="A772" s="869">
        <v>2771.0</v>
      </c>
      <c r="B772" s="870" t="s">
        <v>1035</v>
      </c>
      <c r="C772" s="870" t="s">
        <v>1030</v>
      </c>
      <c r="D772" s="870" t="s">
        <v>195</v>
      </c>
      <c r="E772" s="871">
        <v>2024.0</v>
      </c>
      <c r="F772" s="871" t="s">
        <v>211</v>
      </c>
      <c r="G772" s="867" t="s">
        <v>6</v>
      </c>
      <c r="H772" s="868"/>
    </row>
    <row r="773">
      <c r="A773" s="869">
        <v>3991.0</v>
      </c>
      <c r="B773" s="870" t="s">
        <v>1036</v>
      </c>
      <c r="C773" s="870" t="s">
        <v>1030</v>
      </c>
      <c r="D773" s="870" t="s">
        <v>195</v>
      </c>
      <c r="E773" s="871">
        <v>2024.0</v>
      </c>
      <c r="F773" s="871" t="s">
        <v>196</v>
      </c>
      <c r="G773" s="867" t="s">
        <v>6</v>
      </c>
      <c r="H773" s="868"/>
    </row>
    <row r="774">
      <c r="A774" s="869">
        <v>4013.0</v>
      </c>
      <c r="B774" s="870" t="s">
        <v>1037</v>
      </c>
      <c r="C774" s="870" t="s">
        <v>1030</v>
      </c>
      <c r="D774" s="870" t="s">
        <v>195</v>
      </c>
      <c r="E774" s="871">
        <v>2025.0</v>
      </c>
      <c r="F774" s="871" t="s">
        <v>211</v>
      </c>
      <c r="G774" s="867" t="s">
        <v>6</v>
      </c>
      <c r="H774" s="868"/>
    </row>
    <row r="775">
      <c r="A775" s="869">
        <v>4279.0</v>
      </c>
      <c r="B775" s="870" t="s">
        <v>1038</v>
      </c>
      <c r="C775" s="870" t="s">
        <v>1030</v>
      </c>
      <c r="D775" s="870" t="s">
        <v>192</v>
      </c>
      <c r="E775" s="871">
        <v>2025.0</v>
      </c>
      <c r="F775" s="871" t="s">
        <v>193</v>
      </c>
      <c r="G775" s="867" t="s">
        <v>6</v>
      </c>
      <c r="H775" s="868"/>
    </row>
    <row r="776">
      <c r="A776" s="869">
        <v>4922.0</v>
      </c>
      <c r="B776" s="870" t="s">
        <v>1039</v>
      </c>
      <c r="C776" s="870" t="s">
        <v>1030</v>
      </c>
      <c r="D776" s="870" t="s">
        <v>195</v>
      </c>
      <c r="E776" s="871">
        <v>2024.0</v>
      </c>
      <c r="F776" s="871" t="s">
        <v>196</v>
      </c>
      <c r="G776" s="867" t="s">
        <v>6</v>
      </c>
      <c r="H776" s="868"/>
    </row>
    <row r="777">
      <c r="A777" s="869">
        <v>6199.0</v>
      </c>
      <c r="B777" s="870" t="s">
        <v>1040</v>
      </c>
      <c r="C777" s="870" t="s">
        <v>1030</v>
      </c>
      <c r="D777" s="870" t="s">
        <v>195</v>
      </c>
      <c r="E777" s="871">
        <v>2025.0</v>
      </c>
      <c r="F777" s="871" t="s">
        <v>211</v>
      </c>
      <c r="G777" s="867" t="s">
        <v>6</v>
      </c>
      <c r="H777" s="868"/>
    </row>
    <row r="778">
      <c r="A778" s="869">
        <v>6372.0</v>
      </c>
      <c r="B778" s="870" t="s">
        <v>1041</v>
      </c>
      <c r="C778" s="870" t="s">
        <v>1030</v>
      </c>
      <c r="D778" s="870" t="s">
        <v>192</v>
      </c>
      <c r="E778" s="871">
        <v>2025.0</v>
      </c>
      <c r="F778" s="871" t="s">
        <v>193</v>
      </c>
      <c r="G778" s="867" t="s">
        <v>6</v>
      </c>
      <c r="H778" s="868"/>
    </row>
    <row r="779">
      <c r="A779" s="869">
        <v>6454.0</v>
      </c>
      <c r="B779" s="870" t="s">
        <v>1042</v>
      </c>
      <c r="C779" s="870" t="s">
        <v>1028</v>
      </c>
      <c r="D779" s="870" t="s">
        <v>195</v>
      </c>
      <c r="E779" s="871">
        <v>2024.0</v>
      </c>
      <c r="F779" s="871" t="s">
        <v>198</v>
      </c>
      <c r="G779" s="867" t="s">
        <v>6</v>
      </c>
      <c r="H779" s="868"/>
    </row>
    <row r="780">
      <c r="A780" s="869">
        <v>6977.0</v>
      </c>
      <c r="B780" s="870" t="s">
        <v>1043</v>
      </c>
      <c r="C780" s="870" t="s">
        <v>1028</v>
      </c>
      <c r="D780" s="870" t="s">
        <v>257</v>
      </c>
      <c r="E780" s="871">
        <v>2024.0</v>
      </c>
      <c r="F780" s="871" t="s">
        <v>193</v>
      </c>
      <c r="G780" s="867" t="s">
        <v>6</v>
      </c>
      <c r="H780" s="868"/>
    </row>
    <row r="781">
      <c r="A781" s="869">
        <v>7192.0</v>
      </c>
      <c r="B781" s="870" t="s">
        <v>1044</v>
      </c>
      <c r="C781" s="870" t="s">
        <v>1030</v>
      </c>
      <c r="D781" s="870" t="s">
        <v>192</v>
      </c>
      <c r="E781" s="871">
        <v>2025.0</v>
      </c>
      <c r="F781" s="871" t="s">
        <v>196</v>
      </c>
      <c r="G781" s="867" t="s">
        <v>6</v>
      </c>
      <c r="H781" s="868"/>
    </row>
    <row r="782">
      <c r="A782" s="869">
        <v>8998.0</v>
      </c>
      <c r="B782" s="870" t="s">
        <v>1045</v>
      </c>
      <c r="C782" s="870" t="s">
        <v>1028</v>
      </c>
      <c r="D782" s="870" t="s">
        <v>195</v>
      </c>
      <c r="E782" s="871">
        <v>2025.0</v>
      </c>
      <c r="F782" s="871" t="s">
        <v>193</v>
      </c>
      <c r="G782" s="867" t="s">
        <v>6</v>
      </c>
      <c r="H782" s="868"/>
    </row>
    <row r="783">
      <c r="A783" s="869">
        <v>8999.0</v>
      </c>
      <c r="B783" s="870" t="s">
        <v>1046</v>
      </c>
      <c r="C783" s="870" t="s">
        <v>1028</v>
      </c>
      <c r="D783" s="870" t="s">
        <v>114</v>
      </c>
      <c r="E783" s="871">
        <v>2024.0</v>
      </c>
      <c r="F783" s="871" t="s">
        <v>196</v>
      </c>
      <c r="G783" s="867" t="s">
        <v>6</v>
      </c>
      <c r="H783" s="868"/>
    </row>
    <row r="784">
      <c r="A784" s="869">
        <v>9406.0</v>
      </c>
      <c r="B784" s="870" t="s">
        <v>1047</v>
      </c>
      <c r="C784" s="870" t="s">
        <v>1030</v>
      </c>
      <c r="D784" s="870" t="s">
        <v>114</v>
      </c>
      <c r="E784" s="871">
        <v>2024.0</v>
      </c>
      <c r="F784" s="871" t="s">
        <v>196</v>
      </c>
      <c r="G784" s="867" t="s">
        <v>6</v>
      </c>
      <c r="H784" s="868"/>
    </row>
    <row r="785">
      <c r="A785" s="869">
        <v>9529.0</v>
      </c>
      <c r="B785" s="870" t="s">
        <v>1048</v>
      </c>
      <c r="C785" s="870" t="s">
        <v>1028</v>
      </c>
      <c r="D785" s="870" t="s">
        <v>114</v>
      </c>
      <c r="E785" s="871">
        <v>2024.0</v>
      </c>
      <c r="F785" s="871" t="s">
        <v>196</v>
      </c>
      <c r="G785" s="867" t="s">
        <v>6</v>
      </c>
      <c r="H785" s="868"/>
    </row>
    <row r="786">
      <c r="A786" s="869">
        <v>9537.0</v>
      </c>
      <c r="B786" s="870" t="s">
        <v>1049</v>
      </c>
      <c r="C786" s="870" t="s">
        <v>1028</v>
      </c>
      <c r="D786" s="870" t="s">
        <v>114</v>
      </c>
      <c r="E786" s="871">
        <v>2024.0</v>
      </c>
      <c r="F786" s="871" t="s">
        <v>193</v>
      </c>
      <c r="G786" s="867" t="s">
        <v>6</v>
      </c>
      <c r="H786" s="868"/>
    </row>
    <row r="787">
      <c r="A787" s="869">
        <v>9538.0</v>
      </c>
      <c r="B787" s="870" t="s">
        <v>1050</v>
      </c>
      <c r="C787" s="870" t="s">
        <v>1028</v>
      </c>
      <c r="D787" s="870" t="s">
        <v>114</v>
      </c>
      <c r="E787" s="871">
        <v>2024.0</v>
      </c>
      <c r="F787" s="871" t="s">
        <v>193</v>
      </c>
      <c r="G787" s="867" t="s">
        <v>6</v>
      </c>
      <c r="H787" s="868"/>
    </row>
    <row r="788">
      <c r="A788" s="869">
        <v>9557.0</v>
      </c>
      <c r="B788" s="870" t="s">
        <v>1051</v>
      </c>
      <c r="C788" s="870" t="s">
        <v>1028</v>
      </c>
      <c r="D788" s="870" t="s">
        <v>114</v>
      </c>
      <c r="E788" s="871">
        <v>2024.0</v>
      </c>
      <c r="F788" s="871" t="s">
        <v>198</v>
      </c>
      <c r="G788" s="867" t="s">
        <v>6</v>
      </c>
      <c r="H788" s="868"/>
    </row>
    <row r="789">
      <c r="A789" s="869">
        <v>9904.0</v>
      </c>
      <c r="B789" s="870" t="s">
        <v>1052</v>
      </c>
      <c r="C789" s="870" t="s">
        <v>1028</v>
      </c>
      <c r="D789" s="870" t="s">
        <v>114</v>
      </c>
      <c r="E789" s="871">
        <v>2024.0</v>
      </c>
      <c r="F789" s="871" t="s">
        <v>196</v>
      </c>
      <c r="G789" s="867" t="s">
        <v>6</v>
      </c>
      <c r="H789" s="868"/>
    </row>
    <row r="790">
      <c r="A790" s="869">
        <v>9905.0</v>
      </c>
      <c r="B790" s="870" t="s">
        <v>1053</v>
      </c>
      <c r="C790" s="870" t="s">
        <v>1028</v>
      </c>
      <c r="D790" s="870" t="s">
        <v>114</v>
      </c>
      <c r="E790" s="871">
        <v>2024.0</v>
      </c>
      <c r="F790" s="871" t="s">
        <v>198</v>
      </c>
      <c r="G790" s="867" t="s">
        <v>6</v>
      </c>
      <c r="H790" s="868"/>
    </row>
    <row r="791">
      <c r="A791" s="869">
        <v>10002.0</v>
      </c>
      <c r="B791" s="870" t="s">
        <v>1054</v>
      </c>
      <c r="C791" s="870" t="s">
        <v>1030</v>
      </c>
      <c r="D791" s="870" t="s">
        <v>216</v>
      </c>
      <c r="E791" s="871">
        <v>2025.0</v>
      </c>
      <c r="F791" s="871" t="s">
        <v>255</v>
      </c>
      <c r="G791" s="867" t="s">
        <v>6</v>
      </c>
      <c r="H791" s="868"/>
    </row>
    <row r="792">
      <c r="A792" s="869">
        <v>10096.0</v>
      </c>
      <c r="B792" s="870" t="s">
        <v>1055</v>
      </c>
      <c r="C792" s="870" t="s">
        <v>1028</v>
      </c>
      <c r="D792" s="870" t="s">
        <v>114</v>
      </c>
      <c r="E792" s="871">
        <v>2024.0</v>
      </c>
      <c r="F792" s="871" t="s">
        <v>196</v>
      </c>
      <c r="G792" s="867" t="s">
        <v>6</v>
      </c>
      <c r="H792" s="868"/>
    </row>
    <row r="793">
      <c r="A793" s="869">
        <v>10100.0</v>
      </c>
      <c r="B793" s="870" t="s">
        <v>1056</v>
      </c>
      <c r="C793" s="870" t="s">
        <v>1028</v>
      </c>
      <c r="D793" s="870" t="s">
        <v>216</v>
      </c>
      <c r="E793" s="871">
        <v>2024.0</v>
      </c>
      <c r="F793" s="872"/>
      <c r="G793" s="867" t="s">
        <v>6</v>
      </c>
      <c r="H793" s="868"/>
    </row>
    <row r="794">
      <c r="A794" s="869">
        <v>10177.0</v>
      </c>
      <c r="B794" s="870" t="s">
        <v>1057</v>
      </c>
      <c r="C794" s="870" t="s">
        <v>1028</v>
      </c>
      <c r="D794" s="870" t="s">
        <v>114</v>
      </c>
      <c r="E794" s="871">
        <v>2024.0</v>
      </c>
      <c r="F794" s="871" t="s">
        <v>201</v>
      </c>
      <c r="G794" s="867" t="s">
        <v>6</v>
      </c>
      <c r="H794" s="868"/>
    </row>
    <row r="795">
      <c r="A795" s="869">
        <v>10179.0</v>
      </c>
      <c r="B795" s="870" t="s">
        <v>1058</v>
      </c>
      <c r="C795" s="870" t="s">
        <v>1028</v>
      </c>
      <c r="D795" s="870" t="s">
        <v>114</v>
      </c>
      <c r="E795" s="871">
        <v>2024.0</v>
      </c>
      <c r="F795" s="871" t="s">
        <v>201</v>
      </c>
      <c r="G795" s="867" t="s">
        <v>6</v>
      </c>
      <c r="H795" s="868"/>
    </row>
    <row r="796">
      <c r="A796" s="869">
        <v>10226.0</v>
      </c>
      <c r="B796" s="870" t="s">
        <v>1059</v>
      </c>
      <c r="C796" s="870" t="s">
        <v>1028</v>
      </c>
      <c r="D796" s="870" t="s">
        <v>114</v>
      </c>
      <c r="E796" s="871">
        <v>2024.0</v>
      </c>
      <c r="F796" s="871" t="s">
        <v>198</v>
      </c>
      <c r="G796" s="867" t="s">
        <v>6</v>
      </c>
      <c r="H796" s="868"/>
    </row>
    <row r="797">
      <c r="A797" s="869">
        <v>10227.0</v>
      </c>
      <c r="B797" s="870" t="s">
        <v>1060</v>
      </c>
      <c r="C797" s="870" t="s">
        <v>1028</v>
      </c>
      <c r="D797" s="870" t="s">
        <v>216</v>
      </c>
      <c r="E797" s="871">
        <v>2024.0</v>
      </c>
      <c r="F797" s="871" t="s">
        <v>255</v>
      </c>
      <c r="G797" s="867" t="s">
        <v>6</v>
      </c>
      <c r="H797" s="868"/>
    </row>
    <row r="798">
      <c r="A798" s="869">
        <v>1273.0</v>
      </c>
      <c r="B798" s="870" t="s">
        <v>1061</v>
      </c>
      <c r="C798" s="870" t="s">
        <v>1062</v>
      </c>
      <c r="D798" s="870" t="s">
        <v>216</v>
      </c>
      <c r="E798" s="871">
        <v>2025.0</v>
      </c>
      <c r="F798" s="872"/>
      <c r="G798" s="867" t="s">
        <v>7</v>
      </c>
      <c r="H798" s="868"/>
    </row>
    <row r="799">
      <c r="A799" s="869">
        <v>2036.0</v>
      </c>
      <c r="B799" s="870" t="s">
        <v>1063</v>
      </c>
      <c r="C799" s="870" t="s">
        <v>1064</v>
      </c>
      <c r="D799" s="870" t="s">
        <v>195</v>
      </c>
      <c r="E799" s="871">
        <v>2025.0</v>
      </c>
      <c r="F799" s="871" t="s">
        <v>196</v>
      </c>
      <c r="G799" s="867" t="s">
        <v>7</v>
      </c>
      <c r="H799" s="868"/>
    </row>
    <row r="800">
      <c r="A800" s="869">
        <v>2135.0</v>
      </c>
      <c r="B800" s="870" t="s">
        <v>1065</v>
      </c>
      <c r="C800" s="870" t="s">
        <v>1066</v>
      </c>
      <c r="D800" s="870" t="s">
        <v>195</v>
      </c>
      <c r="E800" s="871">
        <v>2024.0</v>
      </c>
      <c r="F800" s="871" t="s">
        <v>193</v>
      </c>
      <c r="G800" s="867" t="s">
        <v>7</v>
      </c>
      <c r="H800" s="868"/>
    </row>
    <row r="801">
      <c r="A801" s="869">
        <v>2166.0</v>
      </c>
      <c r="B801" s="870" t="s">
        <v>1067</v>
      </c>
      <c r="C801" s="870" t="s">
        <v>1068</v>
      </c>
      <c r="D801" s="870" t="s">
        <v>192</v>
      </c>
      <c r="E801" s="871">
        <v>2025.0</v>
      </c>
      <c r="F801" s="871" t="s">
        <v>198</v>
      </c>
      <c r="G801" s="867" t="s">
        <v>7</v>
      </c>
      <c r="H801" s="868"/>
    </row>
    <row r="802">
      <c r="A802" s="869">
        <v>2183.0</v>
      </c>
      <c r="B802" s="870" t="s">
        <v>1069</v>
      </c>
      <c r="C802" s="870" t="s">
        <v>1066</v>
      </c>
      <c r="D802" s="870" t="s">
        <v>192</v>
      </c>
      <c r="E802" s="871">
        <v>2025.0</v>
      </c>
      <c r="F802" s="871" t="s">
        <v>193</v>
      </c>
      <c r="G802" s="867" t="s">
        <v>7</v>
      </c>
      <c r="H802" s="868"/>
    </row>
    <row r="803">
      <c r="A803" s="869">
        <v>2930.0</v>
      </c>
      <c r="B803" s="870" t="s">
        <v>1070</v>
      </c>
      <c r="C803" s="870" t="s">
        <v>1062</v>
      </c>
      <c r="D803" s="870" t="s">
        <v>192</v>
      </c>
      <c r="E803" s="871">
        <v>2025.0</v>
      </c>
      <c r="F803" s="871" t="s">
        <v>193</v>
      </c>
      <c r="G803" s="867" t="s">
        <v>7</v>
      </c>
      <c r="H803" s="868"/>
    </row>
    <row r="804">
      <c r="A804" s="869">
        <v>2955.0</v>
      </c>
      <c r="B804" s="870" t="s">
        <v>1071</v>
      </c>
      <c r="C804" s="870" t="s">
        <v>1066</v>
      </c>
      <c r="D804" s="870" t="s">
        <v>192</v>
      </c>
      <c r="E804" s="871">
        <v>2025.0</v>
      </c>
      <c r="F804" s="871" t="s">
        <v>196</v>
      </c>
      <c r="G804" s="867" t="s">
        <v>7</v>
      </c>
      <c r="H804" s="868"/>
    </row>
    <row r="805">
      <c r="A805" s="869">
        <v>3371.0</v>
      </c>
      <c r="B805" s="870" t="s">
        <v>1072</v>
      </c>
      <c r="C805" s="870" t="s">
        <v>1068</v>
      </c>
      <c r="D805" s="870" t="s">
        <v>195</v>
      </c>
      <c r="E805" s="871">
        <v>2025.0</v>
      </c>
      <c r="F805" s="871" t="s">
        <v>211</v>
      </c>
      <c r="G805" s="867" t="s">
        <v>7</v>
      </c>
      <c r="H805" s="868"/>
    </row>
    <row r="806">
      <c r="A806" s="869">
        <v>3400.0</v>
      </c>
      <c r="B806" s="870" t="s">
        <v>1073</v>
      </c>
      <c r="C806" s="870" t="s">
        <v>1074</v>
      </c>
      <c r="D806" s="870" t="s">
        <v>195</v>
      </c>
      <c r="E806" s="871">
        <v>2024.0</v>
      </c>
      <c r="F806" s="871" t="s">
        <v>211</v>
      </c>
      <c r="G806" s="867" t="s">
        <v>7</v>
      </c>
      <c r="H806" s="868"/>
    </row>
    <row r="807">
      <c r="A807" s="869">
        <v>3441.0</v>
      </c>
      <c r="B807" s="870" t="s">
        <v>1075</v>
      </c>
      <c r="C807" s="870" t="s">
        <v>1062</v>
      </c>
      <c r="D807" s="870" t="s">
        <v>195</v>
      </c>
      <c r="E807" s="871">
        <v>2025.0</v>
      </c>
      <c r="F807" s="871" t="s">
        <v>196</v>
      </c>
      <c r="G807" s="867" t="s">
        <v>7</v>
      </c>
      <c r="H807" s="868"/>
    </row>
    <row r="808">
      <c r="A808" s="869">
        <v>3665.0</v>
      </c>
      <c r="B808" s="870" t="s">
        <v>1076</v>
      </c>
      <c r="C808" s="870" t="s">
        <v>1066</v>
      </c>
      <c r="D808" s="870" t="s">
        <v>195</v>
      </c>
      <c r="E808" s="871">
        <v>2024.0</v>
      </c>
      <c r="F808" s="871" t="s">
        <v>211</v>
      </c>
      <c r="G808" s="867" t="s">
        <v>7</v>
      </c>
      <c r="H808" s="868"/>
    </row>
    <row r="809">
      <c r="A809" s="869">
        <v>4198.0</v>
      </c>
      <c r="B809" s="870" t="s">
        <v>1077</v>
      </c>
      <c r="C809" s="870" t="s">
        <v>1062</v>
      </c>
      <c r="D809" s="870" t="s">
        <v>195</v>
      </c>
      <c r="E809" s="871">
        <v>2025.0</v>
      </c>
      <c r="F809" s="871" t="s">
        <v>211</v>
      </c>
      <c r="G809" s="867" t="s">
        <v>7</v>
      </c>
      <c r="H809" s="868"/>
    </row>
    <row r="810">
      <c r="A810" s="869">
        <v>4441.0</v>
      </c>
      <c r="B810" s="870" t="s">
        <v>1078</v>
      </c>
      <c r="C810" s="870" t="s">
        <v>1062</v>
      </c>
      <c r="D810" s="870" t="s">
        <v>192</v>
      </c>
      <c r="E810" s="871">
        <v>2025.0</v>
      </c>
      <c r="F810" s="871" t="s">
        <v>196</v>
      </c>
      <c r="G810" s="867" t="s">
        <v>7</v>
      </c>
      <c r="H810" s="868"/>
    </row>
    <row r="811">
      <c r="A811" s="869">
        <v>4541.0</v>
      </c>
      <c r="B811" s="870" t="s">
        <v>1079</v>
      </c>
      <c r="C811" s="870" t="s">
        <v>1064</v>
      </c>
      <c r="D811" s="870" t="s">
        <v>195</v>
      </c>
      <c r="E811" s="871">
        <v>2024.0</v>
      </c>
      <c r="F811" s="871" t="s">
        <v>193</v>
      </c>
      <c r="G811" s="867" t="s">
        <v>7</v>
      </c>
      <c r="H811" s="868"/>
    </row>
    <row r="812">
      <c r="A812" s="869">
        <v>4885.0</v>
      </c>
      <c r="B812" s="870" t="s">
        <v>1080</v>
      </c>
      <c r="C812" s="870" t="s">
        <v>1066</v>
      </c>
      <c r="D812" s="870" t="s">
        <v>192</v>
      </c>
      <c r="E812" s="871">
        <v>2024.0</v>
      </c>
      <c r="F812" s="871" t="s">
        <v>198</v>
      </c>
      <c r="G812" s="867" t="s">
        <v>7</v>
      </c>
      <c r="H812" s="868"/>
    </row>
    <row r="813">
      <c r="A813" s="869">
        <v>5884.0</v>
      </c>
      <c r="B813" s="870" t="s">
        <v>1081</v>
      </c>
      <c r="C813" s="870" t="s">
        <v>1068</v>
      </c>
      <c r="D813" s="870" t="s">
        <v>195</v>
      </c>
      <c r="E813" s="871">
        <v>2025.0</v>
      </c>
      <c r="F813" s="871" t="s">
        <v>211</v>
      </c>
      <c r="G813" s="867" t="s">
        <v>7</v>
      </c>
      <c r="H813" s="868"/>
    </row>
    <row r="814">
      <c r="A814" s="869">
        <v>5925.0</v>
      </c>
      <c r="B814" s="870" t="s">
        <v>123</v>
      </c>
      <c r="C814" s="870" t="s">
        <v>1068</v>
      </c>
      <c r="D814" s="870" t="s">
        <v>195</v>
      </c>
      <c r="E814" s="871">
        <v>2025.0</v>
      </c>
      <c r="F814" s="872"/>
      <c r="G814" s="867" t="s">
        <v>7</v>
      </c>
      <c r="H814" s="868"/>
    </row>
    <row r="815">
      <c r="A815" s="869">
        <v>6123.0</v>
      </c>
      <c r="B815" s="870" t="s">
        <v>1082</v>
      </c>
      <c r="C815" s="870" t="s">
        <v>1066</v>
      </c>
      <c r="D815" s="870" t="s">
        <v>195</v>
      </c>
      <c r="E815" s="871">
        <v>2024.0</v>
      </c>
      <c r="F815" s="871" t="s">
        <v>198</v>
      </c>
      <c r="G815" s="867" t="s">
        <v>7</v>
      </c>
      <c r="H815" s="868"/>
    </row>
    <row r="816">
      <c r="A816" s="869">
        <v>6188.0</v>
      </c>
      <c r="B816" s="870" t="s">
        <v>1083</v>
      </c>
      <c r="C816" s="870" t="s">
        <v>1068</v>
      </c>
      <c r="D816" s="870" t="s">
        <v>195</v>
      </c>
      <c r="E816" s="871">
        <v>2024.0</v>
      </c>
      <c r="F816" s="871" t="s">
        <v>211</v>
      </c>
      <c r="G816" s="867" t="s">
        <v>7</v>
      </c>
      <c r="H816" s="868"/>
    </row>
    <row r="817">
      <c r="A817" s="869">
        <v>6467.0</v>
      </c>
      <c r="B817" s="870" t="s">
        <v>1084</v>
      </c>
      <c r="C817" s="870" t="s">
        <v>1066</v>
      </c>
      <c r="D817" s="870" t="s">
        <v>192</v>
      </c>
      <c r="E817" s="871">
        <v>2025.0</v>
      </c>
      <c r="F817" s="871" t="s">
        <v>196</v>
      </c>
      <c r="G817" s="867" t="s">
        <v>7</v>
      </c>
      <c r="H817" s="868"/>
    </row>
    <row r="818">
      <c r="A818" s="869">
        <v>6872.0</v>
      </c>
      <c r="B818" s="870" t="s">
        <v>1085</v>
      </c>
      <c r="C818" s="870" t="s">
        <v>1074</v>
      </c>
      <c r="D818" s="870" t="s">
        <v>195</v>
      </c>
      <c r="E818" s="871">
        <v>2024.0</v>
      </c>
      <c r="F818" s="871" t="s">
        <v>193</v>
      </c>
      <c r="G818" s="867" t="s">
        <v>7</v>
      </c>
      <c r="H818" s="868"/>
    </row>
    <row r="819">
      <c r="A819" s="869">
        <v>7078.0</v>
      </c>
      <c r="B819" s="870" t="s">
        <v>1086</v>
      </c>
      <c r="C819" s="870" t="s">
        <v>1062</v>
      </c>
      <c r="D819" s="870" t="s">
        <v>195</v>
      </c>
      <c r="E819" s="871">
        <v>2025.0</v>
      </c>
      <c r="F819" s="871" t="s">
        <v>211</v>
      </c>
      <c r="G819" s="867" t="s">
        <v>7</v>
      </c>
      <c r="H819" s="868"/>
    </row>
    <row r="820">
      <c r="A820" s="869">
        <v>7211.0</v>
      </c>
      <c r="B820" s="870" t="s">
        <v>1087</v>
      </c>
      <c r="C820" s="870" t="s">
        <v>1064</v>
      </c>
      <c r="D820" s="870" t="s">
        <v>192</v>
      </c>
      <c r="E820" s="871">
        <v>2025.0</v>
      </c>
      <c r="F820" s="871" t="s">
        <v>193</v>
      </c>
      <c r="G820" s="867" t="s">
        <v>7</v>
      </c>
      <c r="H820" s="868"/>
    </row>
    <row r="821">
      <c r="A821" s="869">
        <v>7373.0</v>
      </c>
      <c r="B821" s="870" t="s">
        <v>1088</v>
      </c>
      <c r="C821" s="870" t="s">
        <v>1062</v>
      </c>
      <c r="D821" s="870" t="s">
        <v>195</v>
      </c>
      <c r="E821" s="871">
        <v>2025.0</v>
      </c>
      <c r="F821" s="871" t="s">
        <v>211</v>
      </c>
      <c r="G821" s="867" t="s">
        <v>7</v>
      </c>
      <c r="H821" s="868"/>
    </row>
    <row r="822">
      <c r="A822" s="869">
        <v>7567.0</v>
      </c>
      <c r="B822" s="870" t="s">
        <v>1089</v>
      </c>
      <c r="C822" s="870" t="s">
        <v>1064</v>
      </c>
      <c r="D822" s="870" t="s">
        <v>192</v>
      </c>
      <c r="E822" s="871">
        <v>2025.0</v>
      </c>
      <c r="F822" s="871" t="s">
        <v>193</v>
      </c>
      <c r="G822" s="867" t="s">
        <v>7</v>
      </c>
      <c r="H822" s="868"/>
    </row>
    <row r="823">
      <c r="A823" s="869">
        <v>7674.0</v>
      </c>
      <c r="B823" s="870" t="s">
        <v>1090</v>
      </c>
      <c r="C823" s="870" t="s">
        <v>1074</v>
      </c>
      <c r="D823" s="870" t="s">
        <v>195</v>
      </c>
      <c r="E823" s="871">
        <v>2024.0</v>
      </c>
      <c r="F823" s="871" t="s">
        <v>196</v>
      </c>
      <c r="G823" s="867" t="s">
        <v>7</v>
      </c>
      <c r="H823" s="868"/>
    </row>
    <row r="824">
      <c r="A824" s="869">
        <v>7765.0</v>
      </c>
      <c r="B824" s="870" t="s">
        <v>1091</v>
      </c>
      <c r="C824" s="870" t="s">
        <v>1068</v>
      </c>
      <c r="D824" s="870" t="s">
        <v>114</v>
      </c>
      <c r="E824" s="871">
        <v>2025.0</v>
      </c>
      <c r="F824" s="871" t="s">
        <v>198</v>
      </c>
      <c r="G824" s="867" t="s">
        <v>7</v>
      </c>
      <c r="H824" s="868"/>
    </row>
    <row r="825">
      <c r="A825" s="869">
        <v>7767.0</v>
      </c>
      <c r="B825" s="870" t="s">
        <v>1092</v>
      </c>
      <c r="C825" s="870" t="s">
        <v>1068</v>
      </c>
      <c r="D825" s="870" t="s">
        <v>195</v>
      </c>
      <c r="E825" s="871">
        <v>2024.0</v>
      </c>
      <c r="F825" s="871" t="s">
        <v>193</v>
      </c>
      <c r="G825" s="867" t="s">
        <v>7</v>
      </c>
      <c r="H825" s="868"/>
    </row>
    <row r="826">
      <c r="A826" s="869">
        <v>7869.0</v>
      </c>
      <c r="B826" s="870" t="s">
        <v>1093</v>
      </c>
      <c r="C826" s="870" t="s">
        <v>1068</v>
      </c>
      <c r="D826" s="870" t="s">
        <v>192</v>
      </c>
      <c r="E826" s="871">
        <v>2025.0</v>
      </c>
      <c r="F826" s="871" t="s">
        <v>196</v>
      </c>
      <c r="G826" s="867" t="s">
        <v>7</v>
      </c>
      <c r="H826" s="868"/>
    </row>
    <row r="827">
      <c r="A827" s="869">
        <v>8705.0</v>
      </c>
      <c r="B827" s="870" t="s">
        <v>1094</v>
      </c>
      <c r="C827" s="870" t="s">
        <v>1062</v>
      </c>
      <c r="D827" s="870" t="s">
        <v>195</v>
      </c>
      <c r="E827" s="871">
        <v>2025.0</v>
      </c>
      <c r="F827" s="871" t="s">
        <v>193</v>
      </c>
      <c r="G827" s="867" t="s">
        <v>7</v>
      </c>
      <c r="H827" s="868"/>
    </row>
    <row r="828">
      <c r="A828" s="869">
        <v>8857.0</v>
      </c>
      <c r="B828" s="870" t="s">
        <v>1095</v>
      </c>
      <c r="C828" s="870" t="s">
        <v>1074</v>
      </c>
      <c r="D828" s="870" t="s">
        <v>195</v>
      </c>
      <c r="E828" s="871">
        <v>2025.0</v>
      </c>
      <c r="F828" s="871" t="s">
        <v>211</v>
      </c>
      <c r="G828" s="867" t="s">
        <v>7</v>
      </c>
      <c r="H828" s="868"/>
    </row>
    <row r="829">
      <c r="A829" s="869">
        <v>8873.0</v>
      </c>
      <c r="B829" s="870" t="s">
        <v>1096</v>
      </c>
      <c r="C829" s="870" t="s">
        <v>1097</v>
      </c>
      <c r="D829" s="870"/>
      <c r="E829" s="871">
        <v>2025.0</v>
      </c>
      <c r="F829" s="871" t="s">
        <v>193</v>
      </c>
      <c r="G829" s="867"/>
      <c r="H829" s="868"/>
    </row>
    <row r="830">
      <c r="A830" s="869">
        <v>8923.0</v>
      </c>
      <c r="B830" s="870" t="s">
        <v>1098</v>
      </c>
      <c r="C830" s="870" t="s">
        <v>1064</v>
      </c>
      <c r="D830" s="870" t="s">
        <v>249</v>
      </c>
      <c r="E830" s="871">
        <v>2024.0</v>
      </c>
      <c r="F830" s="871" t="s">
        <v>201</v>
      </c>
      <c r="G830" s="867" t="s">
        <v>7</v>
      </c>
      <c r="H830" s="868"/>
    </row>
    <row r="831">
      <c r="A831" s="869">
        <v>9189.0</v>
      </c>
      <c r="B831" s="870" t="s">
        <v>1099</v>
      </c>
      <c r="C831" s="870" t="s">
        <v>1064</v>
      </c>
      <c r="D831" s="870" t="s">
        <v>249</v>
      </c>
      <c r="E831" s="871">
        <v>2025.0</v>
      </c>
      <c r="F831" s="872"/>
      <c r="G831" s="867" t="s">
        <v>7</v>
      </c>
      <c r="H831" s="868"/>
    </row>
    <row r="832">
      <c r="A832" s="869">
        <v>9190.0</v>
      </c>
      <c r="B832" s="870" t="s">
        <v>1100</v>
      </c>
      <c r="C832" s="870" t="s">
        <v>1064</v>
      </c>
      <c r="D832" s="870" t="s">
        <v>249</v>
      </c>
      <c r="E832" s="871">
        <v>2025.0</v>
      </c>
      <c r="F832" s="872"/>
      <c r="G832" s="867" t="s">
        <v>7</v>
      </c>
      <c r="H832" s="868"/>
    </row>
    <row r="833">
      <c r="A833" s="869">
        <v>9191.0</v>
      </c>
      <c r="B833" s="870" t="s">
        <v>1101</v>
      </c>
      <c r="C833" s="870" t="s">
        <v>1064</v>
      </c>
      <c r="D833" s="870" t="s">
        <v>195</v>
      </c>
      <c r="E833" s="871">
        <v>2025.0</v>
      </c>
      <c r="F833" s="872"/>
      <c r="G833" s="867" t="s">
        <v>7</v>
      </c>
      <c r="H833" s="868"/>
    </row>
    <row r="834">
      <c r="A834" s="869">
        <v>9229.0</v>
      </c>
      <c r="B834" s="870" t="s">
        <v>1102</v>
      </c>
      <c r="C834" s="870" t="s">
        <v>1062</v>
      </c>
      <c r="D834" s="870" t="s">
        <v>257</v>
      </c>
      <c r="E834" s="871">
        <v>2025.0</v>
      </c>
      <c r="F834" s="871" t="s">
        <v>193</v>
      </c>
      <c r="G834" s="867" t="s">
        <v>7</v>
      </c>
      <c r="H834" s="868"/>
    </row>
    <row r="835">
      <c r="A835" s="869">
        <v>9230.0</v>
      </c>
      <c r="B835" s="870" t="s">
        <v>1103</v>
      </c>
      <c r="C835" s="870" t="s">
        <v>1062</v>
      </c>
      <c r="D835" s="870" t="s">
        <v>195</v>
      </c>
      <c r="E835" s="871">
        <v>2025.0</v>
      </c>
      <c r="F835" s="871" t="s">
        <v>198</v>
      </c>
      <c r="G835" s="867" t="s">
        <v>7</v>
      </c>
      <c r="H835" s="868"/>
    </row>
    <row r="836">
      <c r="A836" s="869">
        <v>9231.0</v>
      </c>
      <c r="B836" s="870" t="s">
        <v>1104</v>
      </c>
      <c r="C836" s="870" t="s">
        <v>1062</v>
      </c>
      <c r="D836" s="870" t="s">
        <v>192</v>
      </c>
      <c r="E836" s="871">
        <v>2024.0</v>
      </c>
      <c r="F836" s="871" t="s">
        <v>201</v>
      </c>
      <c r="G836" s="867" t="s">
        <v>7</v>
      </c>
      <c r="H836" s="868"/>
    </row>
    <row r="837">
      <c r="A837" s="869">
        <v>9235.0</v>
      </c>
      <c r="B837" s="870" t="s">
        <v>1105</v>
      </c>
      <c r="C837" s="870" t="s">
        <v>1062</v>
      </c>
      <c r="D837" s="870" t="s">
        <v>195</v>
      </c>
      <c r="E837" s="871">
        <v>2025.0</v>
      </c>
      <c r="F837" s="871" t="s">
        <v>193</v>
      </c>
      <c r="G837" s="867" t="s">
        <v>7</v>
      </c>
      <c r="H837" s="868"/>
    </row>
    <row r="838">
      <c r="A838" s="869">
        <v>9236.0</v>
      </c>
      <c r="B838" s="870" t="s">
        <v>1106</v>
      </c>
      <c r="C838" s="870" t="s">
        <v>1062</v>
      </c>
      <c r="D838" s="870" t="s">
        <v>114</v>
      </c>
      <c r="E838" s="871">
        <v>2025.0</v>
      </c>
      <c r="F838" s="871" t="s">
        <v>193</v>
      </c>
      <c r="G838" s="867" t="s">
        <v>7</v>
      </c>
      <c r="H838" s="868"/>
    </row>
    <row r="839">
      <c r="A839" s="869">
        <v>9237.0</v>
      </c>
      <c r="B839" s="870" t="s">
        <v>1107</v>
      </c>
      <c r="C839" s="870" t="s">
        <v>1062</v>
      </c>
      <c r="D839" s="870" t="s">
        <v>114</v>
      </c>
      <c r="E839" s="871">
        <v>2025.0</v>
      </c>
      <c r="F839" s="871" t="s">
        <v>196</v>
      </c>
      <c r="G839" s="867" t="s">
        <v>7</v>
      </c>
      <c r="H839" s="868"/>
    </row>
    <row r="840">
      <c r="A840" s="869">
        <v>9559.0</v>
      </c>
      <c r="B840" s="870" t="s">
        <v>1108</v>
      </c>
      <c r="C840" s="870" t="s">
        <v>1062</v>
      </c>
      <c r="D840" s="870" t="s">
        <v>114</v>
      </c>
      <c r="E840" s="871">
        <v>2024.0</v>
      </c>
      <c r="F840" s="871" t="s">
        <v>196</v>
      </c>
      <c r="G840" s="867" t="s">
        <v>7</v>
      </c>
      <c r="H840" s="868"/>
    </row>
    <row r="841">
      <c r="A841" s="869">
        <v>9611.0</v>
      </c>
      <c r="B841" s="870" t="s">
        <v>1109</v>
      </c>
      <c r="C841" s="870" t="s">
        <v>1066</v>
      </c>
      <c r="D841" s="870" t="s">
        <v>114</v>
      </c>
      <c r="E841" s="871">
        <v>2024.0</v>
      </c>
      <c r="F841" s="871" t="s">
        <v>196</v>
      </c>
      <c r="G841" s="867" t="s">
        <v>7</v>
      </c>
      <c r="H841" s="868"/>
    </row>
    <row r="842">
      <c r="A842" s="869">
        <v>9675.0</v>
      </c>
      <c r="B842" s="870" t="s">
        <v>1110</v>
      </c>
      <c r="C842" s="870" t="s">
        <v>1064</v>
      </c>
      <c r="D842" s="870" t="s">
        <v>249</v>
      </c>
      <c r="E842" s="871">
        <v>2025.0</v>
      </c>
      <c r="F842" s="871" t="s">
        <v>201</v>
      </c>
      <c r="G842" s="867" t="s">
        <v>7</v>
      </c>
      <c r="H842" s="868"/>
    </row>
    <row r="843">
      <c r="A843" s="869">
        <v>9938.0</v>
      </c>
      <c r="B843" s="870" t="s">
        <v>1111</v>
      </c>
      <c r="C843" s="870" t="s">
        <v>1062</v>
      </c>
      <c r="D843" s="870" t="s">
        <v>195</v>
      </c>
      <c r="E843" s="871">
        <v>2025.0</v>
      </c>
      <c r="F843" s="871" t="s">
        <v>193</v>
      </c>
      <c r="G843" s="867" t="s">
        <v>7</v>
      </c>
      <c r="H843" s="868"/>
    </row>
    <row r="844">
      <c r="A844" s="869">
        <v>9948.0</v>
      </c>
      <c r="B844" s="870" t="s">
        <v>1112</v>
      </c>
      <c r="C844" s="870" t="s">
        <v>1064</v>
      </c>
      <c r="D844" s="870" t="s">
        <v>114</v>
      </c>
      <c r="E844" s="871">
        <v>2024.0</v>
      </c>
      <c r="F844" s="871" t="s">
        <v>198</v>
      </c>
      <c r="G844" s="867" t="s">
        <v>7</v>
      </c>
      <c r="H844" s="868"/>
    </row>
    <row r="845">
      <c r="A845" s="869">
        <v>9949.0</v>
      </c>
      <c r="B845" s="870" t="s">
        <v>1113</v>
      </c>
      <c r="C845" s="870" t="s">
        <v>1064</v>
      </c>
      <c r="D845" s="870" t="s">
        <v>195</v>
      </c>
      <c r="E845" s="871">
        <v>2024.0</v>
      </c>
      <c r="F845" s="871" t="s">
        <v>198</v>
      </c>
      <c r="G845" s="867" t="s">
        <v>7</v>
      </c>
      <c r="H845" s="868"/>
    </row>
    <row r="846">
      <c r="A846" s="869">
        <v>9982.0</v>
      </c>
      <c r="B846" s="870" t="s">
        <v>1114</v>
      </c>
      <c r="C846" s="870" t="s">
        <v>1062</v>
      </c>
      <c r="D846" s="870" t="s">
        <v>216</v>
      </c>
      <c r="E846" s="871">
        <v>2025.0</v>
      </c>
      <c r="F846" s="871" t="s">
        <v>201</v>
      </c>
      <c r="G846" s="867" t="s">
        <v>7</v>
      </c>
      <c r="H846" s="868"/>
    </row>
    <row r="847">
      <c r="A847" s="869">
        <v>9986.0</v>
      </c>
      <c r="B847" s="870" t="s">
        <v>1115</v>
      </c>
      <c r="C847" s="870" t="s">
        <v>1062</v>
      </c>
      <c r="D847" s="870" t="s">
        <v>195</v>
      </c>
      <c r="E847" s="871">
        <v>2024.0</v>
      </c>
      <c r="F847" s="871" t="s">
        <v>201</v>
      </c>
      <c r="G847" s="867" t="s">
        <v>7</v>
      </c>
      <c r="H847" s="868"/>
    </row>
    <row r="848">
      <c r="A848" s="869">
        <v>9987.0</v>
      </c>
      <c r="B848" s="870" t="s">
        <v>1116</v>
      </c>
      <c r="C848" s="870" t="s">
        <v>1062</v>
      </c>
      <c r="D848" s="870" t="s">
        <v>195</v>
      </c>
      <c r="E848" s="871">
        <v>2025.0</v>
      </c>
      <c r="F848" s="871" t="s">
        <v>198</v>
      </c>
      <c r="G848" s="867" t="s">
        <v>7</v>
      </c>
      <c r="H848" s="868"/>
    </row>
    <row r="849">
      <c r="A849" s="869">
        <v>9989.0</v>
      </c>
      <c r="B849" s="870" t="s">
        <v>1117</v>
      </c>
      <c r="C849" s="870" t="s">
        <v>1062</v>
      </c>
      <c r="D849" s="870" t="s">
        <v>114</v>
      </c>
      <c r="E849" s="871">
        <v>2024.0</v>
      </c>
      <c r="F849" s="871" t="s">
        <v>201</v>
      </c>
      <c r="G849" s="867" t="s">
        <v>7</v>
      </c>
      <c r="H849" s="868"/>
    </row>
    <row r="850">
      <c r="A850" s="869">
        <v>10081.0</v>
      </c>
      <c r="B850" s="870" t="s">
        <v>1118</v>
      </c>
      <c r="C850" s="870" t="s">
        <v>1066</v>
      </c>
      <c r="D850" s="870" t="s">
        <v>114</v>
      </c>
      <c r="E850" s="871">
        <v>2024.0</v>
      </c>
      <c r="F850" s="871" t="s">
        <v>193</v>
      </c>
      <c r="G850" s="867" t="s">
        <v>7</v>
      </c>
      <c r="H850" s="868"/>
    </row>
    <row r="851">
      <c r="A851" s="869">
        <v>10104.0</v>
      </c>
      <c r="B851" s="870" t="s">
        <v>1119</v>
      </c>
      <c r="C851" s="870" t="s">
        <v>1068</v>
      </c>
      <c r="D851" s="870" t="s">
        <v>114</v>
      </c>
      <c r="E851" s="871">
        <v>2025.0</v>
      </c>
      <c r="F851" s="871" t="s">
        <v>198</v>
      </c>
      <c r="G851" s="867" t="s">
        <v>7</v>
      </c>
      <c r="H851" s="868"/>
    </row>
    <row r="852">
      <c r="A852" s="869">
        <v>10111.0</v>
      </c>
      <c r="B852" s="870" t="s">
        <v>1120</v>
      </c>
      <c r="C852" s="870" t="s">
        <v>1062</v>
      </c>
      <c r="D852" s="870" t="s">
        <v>114</v>
      </c>
      <c r="E852" s="871">
        <v>2025.0</v>
      </c>
      <c r="F852" s="871" t="s">
        <v>193</v>
      </c>
      <c r="G852" s="867" t="s">
        <v>7</v>
      </c>
      <c r="H852" s="868"/>
    </row>
    <row r="853">
      <c r="A853" s="869">
        <v>10182.0</v>
      </c>
      <c r="B853" s="870" t="s">
        <v>1121</v>
      </c>
      <c r="C853" s="870" t="s">
        <v>1064</v>
      </c>
      <c r="D853" s="870" t="s">
        <v>195</v>
      </c>
      <c r="E853" s="871">
        <v>2025.0</v>
      </c>
      <c r="F853" s="871" t="s">
        <v>255</v>
      </c>
      <c r="G853" s="867" t="s">
        <v>7</v>
      </c>
      <c r="H853" s="868"/>
    </row>
    <row r="854">
      <c r="A854" s="869">
        <v>10183.0</v>
      </c>
      <c r="B854" s="870" t="s">
        <v>1122</v>
      </c>
      <c r="C854" s="870" t="s">
        <v>1064</v>
      </c>
      <c r="D854" s="870" t="s">
        <v>195</v>
      </c>
      <c r="E854" s="871">
        <v>2024.0</v>
      </c>
      <c r="F854" s="871" t="s">
        <v>201</v>
      </c>
      <c r="G854" s="867" t="s">
        <v>7</v>
      </c>
      <c r="H854" s="868"/>
    </row>
    <row r="855">
      <c r="A855" s="869">
        <v>10289.0</v>
      </c>
      <c r="B855" s="870" t="s">
        <v>1123</v>
      </c>
      <c r="C855" s="870" t="s">
        <v>1062</v>
      </c>
      <c r="D855" s="870" t="s">
        <v>114</v>
      </c>
      <c r="E855" s="871">
        <v>2024.0</v>
      </c>
      <c r="F855" s="871" t="s">
        <v>255</v>
      </c>
      <c r="G855" s="867" t="s">
        <v>7</v>
      </c>
      <c r="H855" s="868"/>
    </row>
    <row r="856">
      <c r="A856" s="869">
        <v>10293.0</v>
      </c>
      <c r="B856" s="870" t="s">
        <v>1124</v>
      </c>
      <c r="C856" s="870" t="s">
        <v>1064</v>
      </c>
      <c r="D856" s="870" t="s">
        <v>114</v>
      </c>
      <c r="E856" s="871">
        <v>2025.0</v>
      </c>
      <c r="F856" s="871" t="s">
        <v>201</v>
      </c>
      <c r="G856" s="867" t="s">
        <v>7</v>
      </c>
      <c r="H856" s="868"/>
    </row>
    <row r="857">
      <c r="A857" s="869">
        <v>10294.0</v>
      </c>
      <c r="B857" s="870" t="s">
        <v>1125</v>
      </c>
      <c r="C857" s="870" t="s">
        <v>1066</v>
      </c>
      <c r="D857" s="870" t="s">
        <v>221</v>
      </c>
      <c r="E857" s="871">
        <v>2025.0</v>
      </c>
      <c r="F857" s="871" t="s">
        <v>201</v>
      </c>
      <c r="G857" s="867" t="s">
        <v>7</v>
      </c>
      <c r="H857" s="868"/>
    </row>
    <row r="858">
      <c r="A858" s="869">
        <v>10300.0</v>
      </c>
      <c r="B858" s="870" t="s">
        <v>1126</v>
      </c>
      <c r="C858" s="870" t="s">
        <v>1074</v>
      </c>
      <c r="D858" s="870" t="s">
        <v>114</v>
      </c>
      <c r="E858" s="871">
        <v>2025.0</v>
      </c>
      <c r="F858" s="871" t="s">
        <v>201</v>
      </c>
      <c r="G858" s="867" t="s">
        <v>7</v>
      </c>
      <c r="H858" s="868"/>
    </row>
    <row r="859">
      <c r="A859" s="869">
        <v>10301.0</v>
      </c>
      <c r="B859" s="870" t="s">
        <v>1127</v>
      </c>
      <c r="C859" s="870" t="s">
        <v>1066</v>
      </c>
      <c r="D859" s="870" t="s">
        <v>114</v>
      </c>
      <c r="E859" s="871">
        <v>2025.0</v>
      </c>
      <c r="F859" s="871" t="s">
        <v>201</v>
      </c>
      <c r="G859" s="867" t="s">
        <v>7</v>
      </c>
      <c r="H859" s="868"/>
    </row>
    <row r="860">
      <c r="A860" s="869">
        <v>10318.0</v>
      </c>
      <c r="B860" s="870" t="s">
        <v>1128</v>
      </c>
      <c r="C860" s="870" t="s">
        <v>1062</v>
      </c>
      <c r="D860" s="870" t="s">
        <v>221</v>
      </c>
      <c r="E860" s="871">
        <v>2025.0</v>
      </c>
      <c r="F860" s="871" t="s">
        <v>201</v>
      </c>
      <c r="G860" s="867" t="s">
        <v>7</v>
      </c>
      <c r="H860" s="868"/>
    </row>
    <row r="861">
      <c r="A861" s="869">
        <v>10335.0</v>
      </c>
      <c r="B861" s="870" t="s">
        <v>1129</v>
      </c>
      <c r="C861" s="870" t="s">
        <v>1068</v>
      </c>
      <c r="D861" s="870" t="s">
        <v>221</v>
      </c>
      <c r="E861" s="871">
        <v>2025.0</v>
      </c>
      <c r="F861" s="871" t="s">
        <v>201</v>
      </c>
      <c r="G861" s="867" t="s">
        <v>7</v>
      </c>
      <c r="H861" s="868"/>
    </row>
    <row r="862">
      <c r="A862" s="869">
        <v>10389.0</v>
      </c>
      <c r="B862" s="870" t="s">
        <v>1130</v>
      </c>
      <c r="C862" s="870" t="s">
        <v>1074</v>
      </c>
      <c r="D862" s="870" t="s">
        <v>114</v>
      </c>
      <c r="E862" s="871">
        <v>2025.0</v>
      </c>
      <c r="F862" s="871" t="s">
        <v>201</v>
      </c>
      <c r="G862" s="867" t="s">
        <v>7</v>
      </c>
      <c r="H862" s="868"/>
    </row>
    <row r="863">
      <c r="A863" s="869">
        <v>10390.0</v>
      </c>
      <c r="B863" s="870" t="s">
        <v>1131</v>
      </c>
      <c r="C863" s="870" t="s">
        <v>1068</v>
      </c>
      <c r="D863" s="870" t="s">
        <v>257</v>
      </c>
      <c r="E863" s="871">
        <v>2025.0</v>
      </c>
      <c r="F863" s="871" t="s">
        <v>201</v>
      </c>
      <c r="G863" s="867" t="s">
        <v>7</v>
      </c>
      <c r="H863" s="868"/>
    </row>
    <row r="864">
      <c r="A864" s="869">
        <v>10394.0</v>
      </c>
      <c r="B864" s="870" t="s">
        <v>1132</v>
      </c>
      <c r="C864" s="870" t="s">
        <v>1068</v>
      </c>
      <c r="D864" s="870" t="s">
        <v>221</v>
      </c>
      <c r="E864" s="871">
        <v>2025.0</v>
      </c>
      <c r="F864" s="871" t="s">
        <v>201</v>
      </c>
      <c r="G864" s="867" t="s">
        <v>7</v>
      </c>
      <c r="H864" s="868"/>
    </row>
    <row r="865">
      <c r="A865" s="869">
        <v>6318.0</v>
      </c>
      <c r="B865" s="870" t="s">
        <v>1133</v>
      </c>
      <c r="C865" s="870" t="s">
        <v>1062</v>
      </c>
      <c r="D865" s="870"/>
      <c r="E865" s="871">
        <v>2025.0</v>
      </c>
      <c r="F865" s="871" t="s">
        <v>193</v>
      </c>
      <c r="G865" s="867" t="s">
        <v>7</v>
      </c>
      <c r="H865" s="868"/>
    </row>
    <row r="866">
      <c r="A866" s="869">
        <v>1088.0</v>
      </c>
      <c r="B866" s="870" t="s">
        <v>1134</v>
      </c>
      <c r="C866" s="870" t="s">
        <v>1135</v>
      </c>
      <c r="D866" s="870" t="s">
        <v>195</v>
      </c>
      <c r="E866" s="871">
        <v>2025.0</v>
      </c>
      <c r="F866" s="871" t="s">
        <v>193</v>
      </c>
      <c r="G866" s="867" t="s">
        <v>10</v>
      </c>
      <c r="H866" s="868"/>
    </row>
    <row r="867">
      <c r="A867" s="869">
        <v>1225.0</v>
      </c>
      <c r="B867" s="870" t="s">
        <v>1136</v>
      </c>
      <c r="C867" s="870" t="s">
        <v>1137</v>
      </c>
      <c r="D867" s="870" t="s">
        <v>192</v>
      </c>
      <c r="E867" s="871">
        <v>2024.0</v>
      </c>
      <c r="F867" s="871" t="s">
        <v>193</v>
      </c>
      <c r="G867" s="867" t="s">
        <v>10</v>
      </c>
      <c r="H867" s="868"/>
    </row>
    <row r="868">
      <c r="A868" s="869">
        <v>1392.0</v>
      </c>
      <c r="B868" s="870" t="s">
        <v>1138</v>
      </c>
      <c r="C868" s="870" t="s">
        <v>1139</v>
      </c>
      <c r="D868" s="870" t="s">
        <v>192</v>
      </c>
      <c r="E868" s="871">
        <v>2025.0</v>
      </c>
      <c r="F868" s="871" t="s">
        <v>211</v>
      </c>
      <c r="G868" s="867" t="s">
        <v>10</v>
      </c>
      <c r="H868" s="868"/>
    </row>
    <row r="869">
      <c r="A869" s="869">
        <v>2398.0</v>
      </c>
      <c r="B869" s="870" t="s">
        <v>1140</v>
      </c>
      <c r="C869" s="870" t="s">
        <v>1137</v>
      </c>
      <c r="D869" s="870" t="s">
        <v>192</v>
      </c>
      <c r="E869" s="871">
        <v>2024.0</v>
      </c>
      <c r="F869" s="871" t="s">
        <v>196</v>
      </c>
      <c r="G869" s="867" t="s">
        <v>10</v>
      </c>
      <c r="H869" s="868"/>
    </row>
    <row r="870">
      <c r="A870" s="869">
        <v>2479.0</v>
      </c>
      <c r="B870" s="870" t="s">
        <v>1141</v>
      </c>
      <c r="C870" s="870" t="s">
        <v>1137</v>
      </c>
      <c r="D870" s="870" t="s">
        <v>192</v>
      </c>
      <c r="E870" s="871">
        <v>2024.0</v>
      </c>
      <c r="F870" s="871" t="s">
        <v>193</v>
      </c>
      <c r="G870" s="867" t="s">
        <v>10</v>
      </c>
      <c r="H870" s="868"/>
    </row>
    <row r="871">
      <c r="A871" s="869">
        <v>2480.0</v>
      </c>
      <c r="B871" s="870" t="s">
        <v>1142</v>
      </c>
      <c r="C871" s="870" t="s">
        <v>1137</v>
      </c>
      <c r="D871" s="870" t="s">
        <v>216</v>
      </c>
      <c r="E871" s="871">
        <v>2024.0</v>
      </c>
      <c r="F871" s="871" t="s">
        <v>198</v>
      </c>
      <c r="G871" s="867" t="s">
        <v>10</v>
      </c>
      <c r="H871" s="868"/>
    </row>
    <row r="872">
      <c r="A872" s="869">
        <v>2543.0</v>
      </c>
      <c r="B872" s="870" t="s">
        <v>1143</v>
      </c>
      <c r="C872" s="870" t="s">
        <v>1135</v>
      </c>
      <c r="D872" s="870" t="s">
        <v>192</v>
      </c>
      <c r="E872" s="871">
        <v>2024.0</v>
      </c>
      <c r="F872" s="871" t="s">
        <v>193</v>
      </c>
      <c r="G872" s="867" t="s">
        <v>10</v>
      </c>
      <c r="H872" s="868"/>
    </row>
    <row r="873">
      <c r="A873" s="869">
        <v>3880.0</v>
      </c>
      <c r="B873" s="870" t="s">
        <v>1144</v>
      </c>
      <c r="C873" s="870" t="s">
        <v>1135</v>
      </c>
      <c r="D873" s="870" t="s">
        <v>195</v>
      </c>
      <c r="E873" s="871">
        <v>2024.0</v>
      </c>
      <c r="F873" s="871" t="s">
        <v>193</v>
      </c>
      <c r="G873" s="867" t="s">
        <v>10</v>
      </c>
      <c r="H873" s="868"/>
    </row>
    <row r="874">
      <c r="A874" s="869">
        <v>4648.0</v>
      </c>
      <c r="B874" s="870" t="s">
        <v>1145</v>
      </c>
      <c r="C874" s="870" t="s">
        <v>1135</v>
      </c>
      <c r="D874" s="870" t="s">
        <v>195</v>
      </c>
      <c r="E874" s="871">
        <v>2024.0</v>
      </c>
      <c r="F874" s="871" t="s">
        <v>193</v>
      </c>
      <c r="G874" s="867" t="s">
        <v>10</v>
      </c>
      <c r="H874" s="868"/>
    </row>
    <row r="875">
      <c r="A875" s="869">
        <v>5090.0</v>
      </c>
      <c r="B875" s="870" t="s">
        <v>1146</v>
      </c>
      <c r="C875" s="870" t="s">
        <v>1139</v>
      </c>
      <c r="D875" s="870" t="s">
        <v>195</v>
      </c>
      <c r="E875" s="871">
        <v>2025.0</v>
      </c>
      <c r="F875" s="871" t="s">
        <v>211</v>
      </c>
      <c r="G875" s="867" t="s">
        <v>10</v>
      </c>
      <c r="H875" s="868"/>
    </row>
    <row r="876">
      <c r="A876" s="869">
        <v>6143.0</v>
      </c>
      <c r="B876" s="870" t="s">
        <v>1147</v>
      </c>
      <c r="C876" s="870" t="s">
        <v>1139</v>
      </c>
      <c r="D876" s="870" t="s">
        <v>192</v>
      </c>
      <c r="E876" s="871">
        <v>2024.0</v>
      </c>
      <c r="F876" s="871" t="s">
        <v>198</v>
      </c>
      <c r="G876" s="867" t="s">
        <v>10</v>
      </c>
      <c r="H876" s="868"/>
    </row>
    <row r="877">
      <c r="A877" s="869">
        <v>6147.0</v>
      </c>
      <c r="B877" s="870" t="s">
        <v>1148</v>
      </c>
      <c r="C877" s="870" t="s">
        <v>1139</v>
      </c>
      <c r="D877" s="870" t="s">
        <v>192</v>
      </c>
      <c r="E877" s="871">
        <v>2024.0</v>
      </c>
      <c r="F877" s="871" t="s">
        <v>198</v>
      </c>
      <c r="G877" s="867" t="s">
        <v>10</v>
      </c>
      <c r="H877" s="868"/>
    </row>
    <row r="878">
      <c r="A878" s="869">
        <v>6640.0</v>
      </c>
      <c r="B878" s="870" t="s">
        <v>1149</v>
      </c>
      <c r="C878" s="870" t="s">
        <v>1139</v>
      </c>
      <c r="D878" s="870" t="s">
        <v>192</v>
      </c>
      <c r="E878" s="871">
        <v>2024.0</v>
      </c>
      <c r="F878" s="871" t="s">
        <v>198</v>
      </c>
      <c r="G878" s="867" t="s">
        <v>10</v>
      </c>
      <c r="H878" s="868"/>
    </row>
    <row r="879">
      <c r="A879" s="869">
        <v>6664.0</v>
      </c>
      <c r="B879" s="870" t="s">
        <v>1150</v>
      </c>
      <c r="C879" s="870" t="s">
        <v>1135</v>
      </c>
      <c r="D879" s="870" t="s">
        <v>195</v>
      </c>
      <c r="E879" s="871">
        <v>2024.0</v>
      </c>
      <c r="F879" s="871" t="s">
        <v>193</v>
      </c>
      <c r="G879" s="867" t="s">
        <v>10</v>
      </c>
      <c r="H879" s="868"/>
    </row>
    <row r="880">
      <c r="A880" s="869">
        <v>7007.0</v>
      </c>
      <c r="B880" s="870" t="s">
        <v>1151</v>
      </c>
      <c r="C880" s="870" t="s">
        <v>1139</v>
      </c>
      <c r="D880" s="870" t="s">
        <v>192</v>
      </c>
      <c r="E880" s="871">
        <v>2024.0</v>
      </c>
      <c r="F880" s="871" t="s">
        <v>196</v>
      </c>
      <c r="G880" s="867" t="s">
        <v>10</v>
      </c>
      <c r="H880" s="868"/>
    </row>
    <row r="881">
      <c r="A881" s="869">
        <v>7409.0</v>
      </c>
      <c r="B881" s="870" t="s">
        <v>1152</v>
      </c>
      <c r="C881" s="870" t="s">
        <v>1137</v>
      </c>
      <c r="D881" s="870" t="s">
        <v>216</v>
      </c>
      <c r="E881" s="871">
        <v>2024.0</v>
      </c>
      <c r="F881" s="871" t="s">
        <v>198</v>
      </c>
      <c r="G881" s="867" t="s">
        <v>10</v>
      </c>
      <c r="H881" s="868"/>
    </row>
    <row r="882">
      <c r="A882" s="869">
        <v>7991.0</v>
      </c>
      <c r="B882" s="870" t="s">
        <v>1153</v>
      </c>
      <c r="C882" s="870" t="s">
        <v>1137</v>
      </c>
      <c r="D882" s="870" t="s">
        <v>195</v>
      </c>
      <c r="E882" s="871">
        <v>2024.0</v>
      </c>
      <c r="F882" s="871" t="s">
        <v>193</v>
      </c>
      <c r="G882" s="867" t="s">
        <v>10</v>
      </c>
      <c r="H882" s="868"/>
    </row>
    <row r="883">
      <c r="A883" s="869">
        <v>9296.0</v>
      </c>
      <c r="B883" s="870" t="s">
        <v>1154</v>
      </c>
      <c r="C883" s="870" t="s">
        <v>1139</v>
      </c>
      <c r="D883" s="870" t="s">
        <v>195</v>
      </c>
      <c r="E883" s="871">
        <v>2024.0</v>
      </c>
      <c r="F883" s="871" t="s">
        <v>211</v>
      </c>
      <c r="G883" s="867" t="s">
        <v>10</v>
      </c>
      <c r="H883" s="868"/>
    </row>
    <row r="884">
      <c r="A884" s="869">
        <v>9430.0</v>
      </c>
      <c r="B884" s="870" t="s">
        <v>1155</v>
      </c>
      <c r="C884" s="870" t="s">
        <v>1137</v>
      </c>
      <c r="D884" s="870" t="s">
        <v>216</v>
      </c>
      <c r="E884" s="871">
        <v>2024.0</v>
      </c>
      <c r="F884" s="872"/>
      <c r="G884" s="867" t="s">
        <v>10</v>
      </c>
      <c r="H884" s="868"/>
    </row>
    <row r="885">
      <c r="A885" s="869">
        <v>9477.0</v>
      </c>
      <c r="B885" s="870" t="s">
        <v>1156</v>
      </c>
      <c r="C885" s="870" t="s">
        <v>1135</v>
      </c>
      <c r="D885" s="870" t="s">
        <v>114</v>
      </c>
      <c r="E885" s="871">
        <v>2024.0</v>
      </c>
      <c r="F885" s="871" t="s">
        <v>198</v>
      </c>
      <c r="G885" s="867" t="s">
        <v>10</v>
      </c>
      <c r="H885" s="868"/>
    </row>
    <row r="886">
      <c r="A886" s="869">
        <v>9478.0</v>
      </c>
      <c r="B886" s="870" t="s">
        <v>1157</v>
      </c>
      <c r="C886" s="870" t="s">
        <v>1135</v>
      </c>
      <c r="D886" s="870" t="s">
        <v>195</v>
      </c>
      <c r="E886" s="871">
        <v>2024.0</v>
      </c>
      <c r="F886" s="871" t="s">
        <v>198</v>
      </c>
      <c r="G886" s="867" t="s">
        <v>10</v>
      </c>
      <c r="H886" s="868"/>
    </row>
    <row r="887">
      <c r="A887" s="869">
        <v>9576.0</v>
      </c>
      <c r="B887" s="870" t="s">
        <v>1158</v>
      </c>
      <c r="C887" s="870" t="s">
        <v>1139</v>
      </c>
      <c r="D887" s="870" t="s">
        <v>195</v>
      </c>
      <c r="E887" s="871">
        <v>2024.0</v>
      </c>
      <c r="F887" s="871" t="s">
        <v>198</v>
      </c>
      <c r="G887" s="867" t="s">
        <v>10</v>
      </c>
      <c r="H887" s="868"/>
    </row>
    <row r="888">
      <c r="A888" s="869">
        <v>9990.0</v>
      </c>
      <c r="B888" s="870" t="s">
        <v>1159</v>
      </c>
      <c r="C888" s="870" t="s">
        <v>1135</v>
      </c>
      <c r="D888" s="870" t="s">
        <v>195</v>
      </c>
      <c r="E888" s="871">
        <v>2024.0</v>
      </c>
      <c r="F888" s="871" t="s">
        <v>198</v>
      </c>
      <c r="G888" s="867" t="s">
        <v>10</v>
      </c>
      <c r="H888" s="868"/>
    </row>
    <row r="889">
      <c r="A889" s="869">
        <v>10130.0</v>
      </c>
      <c r="B889" s="870" t="s">
        <v>1160</v>
      </c>
      <c r="C889" s="870" t="s">
        <v>1137</v>
      </c>
      <c r="D889" s="870" t="s">
        <v>114</v>
      </c>
      <c r="E889" s="871">
        <v>2024.0</v>
      </c>
      <c r="F889" s="871" t="s">
        <v>201</v>
      </c>
      <c r="G889" s="867" t="s">
        <v>10</v>
      </c>
      <c r="H889" s="868"/>
    </row>
    <row r="890">
      <c r="A890" s="869">
        <v>10131.0</v>
      </c>
      <c r="B890" s="870" t="s">
        <v>1161</v>
      </c>
      <c r="C890" s="870" t="s">
        <v>1137</v>
      </c>
      <c r="D890" s="870" t="s">
        <v>114</v>
      </c>
      <c r="E890" s="871">
        <v>2024.0</v>
      </c>
      <c r="F890" s="871" t="s">
        <v>201</v>
      </c>
      <c r="G890" s="867" t="s">
        <v>10</v>
      </c>
      <c r="H890" s="868"/>
    </row>
    <row r="891">
      <c r="A891" s="869">
        <v>10132.0</v>
      </c>
      <c r="B891" s="870" t="s">
        <v>1162</v>
      </c>
      <c r="C891" s="870" t="s">
        <v>1137</v>
      </c>
      <c r="D891" s="870" t="s">
        <v>114</v>
      </c>
      <c r="E891" s="871">
        <v>2024.0</v>
      </c>
      <c r="F891" s="871" t="s">
        <v>198</v>
      </c>
      <c r="G891" s="867" t="s">
        <v>10</v>
      </c>
      <c r="H891" s="868"/>
    </row>
    <row r="892">
      <c r="A892" s="869">
        <v>10133.0</v>
      </c>
      <c r="B892" s="870" t="s">
        <v>1163</v>
      </c>
      <c r="C892" s="870" t="s">
        <v>1137</v>
      </c>
      <c r="D892" s="870" t="s">
        <v>114</v>
      </c>
      <c r="E892" s="871">
        <v>2024.0</v>
      </c>
      <c r="F892" s="871" t="s">
        <v>201</v>
      </c>
      <c r="G892" s="867" t="s">
        <v>10</v>
      </c>
      <c r="H892" s="868"/>
    </row>
    <row r="893">
      <c r="A893" s="869">
        <v>10134.0</v>
      </c>
      <c r="B893" s="870" t="s">
        <v>1164</v>
      </c>
      <c r="C893" s="870" t="s">
        <v>1137</v>
      </c>
      <c r="D893" s="870" t="s">
        <v>114</v>
      </c>
      <c r="E893" s="871">
        <v>2024.0</v>
      </c>
      <c r="F893" s="871" t="s">
        <v>198</v>
      </c>
      <c r="G893" s="867" t="s">
        <v>10</v>
      </c>
      <c r="H893" s="868"/>
    </row>
    <row r="894">
      <c r="A894" s="869">
        <v>10135.0</v>
      </c>
      <c r="B894" s="870" t="s">
        <v>1165</v>
      </c>
      <c r="C894" s="870" t="s">
        <v>1137</v>
      </c>
      <c r="D894" s="870" t="s">
        <v>114</v>
      </c>
      <c r="E894" s="871">
        <v>2024.0</v>
      </c>
      <c r="F894" s="871" t="s">
        <v>201</v>
      </c>
      <c r="G894" s="867" t="s">
        <v>10</v>
      </c>
      <c r="H894" s="868"/>
    </row>
    <row r="895">
      <c r="A895" s="869">
        <v>10136.0</v>
      </c>
      <c r="B895" s="870" t="s">
        <v>1166</v>
      </c>
      <c r="C895" s="870" t="s">
        <v>1137</v>
      </c>
      <c r="D895" s="870" t="s">
        <v>114</v>
      </c>
      <c r="E895" s="871">
        <v>2024.0</v>
      </c>
      <c r="F895" s="871" t="s">
        <v>201</v>
      </c>
      <c r="G895" s="867" t="s">
        <v>10</v>
      </c>
      <c r="H895" s="868"/>
    </row>
    <row r="896">
      <c r="A896" s="869">
        <v>10262.0</v>
      </c>
      <c r="B896" s="870" t="s">
        <v>1167</v>
      </c>
      <c r="C896" s="870" t="s">
        <v>1137</v>
      </c>
      <c r="D896" s="870" t="s">
        <v>114</v>
      </c>
      <c r="E896" s="871">
        <v>2024.0</v>
      </c>
      <c r="F896" s="871" t="s">
        <v>201</v>
      </c>
      <c r="G896" s="867" t="s">
        <v>10</v>
      </c>
      <c r="H896" s="868"/>
    </row>
    <row r="897">
      <c r="A897" s="869">
        <v>10296.0</v>
      </c>
      <c r="B897" s="870" t="s">
        <v>1168</v>
      </c>
      <c r="C897" s="870" t="s">
        <v>1137</v>
      </c>
      <c r="D897" s="870" t="s">
        <v>114</v>
      </c>
      <c r="E897" s="871">
        <v>2025.0</v>
      </c>
      <c r="F897" s="871" t="s">
        <v>201</v>
      </c>
      <c r="G897" s="867" t="s">
        <v>10</v>
      </c>
      <c r="H897" s="868"/>
    </row>
    <row r="898">
      <c r="A898" s="869">
        <v>10336.0</v>
      </c>
      <c r="B898" s="870" t="s">
        <v>1169</v>
      </c>
      <c r="C898" s="870" t="s">
        <v>1137</v>
      </c>
      <c r="D898" s="870" t="s">
        <v>114</v>
      </c>
      <c r="E898" s="871">
        <v>2025.0</v>
      </c>
      <c r="F898" s="871" t="s">
        <v>201</v>
      </c>
      <c r="G898" s="867" t="s">
        <v>10</v>
      </c>
      <c r="H898" s="868"/>
    </row>
    <row r="899">
      <c r="A899" s="869">
        <v>10337.0</v>
      </c>
      <c r="B899" s="870" t="s">
        <v>1170</v>
      </c>
      <c r="C899" s="870" t="s">
        <v>1137</v>
      </c>
      <c r="D899" s="870" t="s">
        <v>114</v>
      </c>
      <c r="E899" s="871">
        <v>2025.0</v>
      </c>
      <c r="F899" s="871" t="s">
        <v>201</v>
      </c>
      <c r="G899" s="867" t="s">
        <v>10</v>
      </c>
      <c r="H899" s="868"/>
    </row>
    <row r="900">
      <c r="A900" s="869">
        <v>10338.0</v>
      </c>
      <c r="B900" s="870" t="s">
        <v>1171</v>
      </c>
      <c r="C900" s="870" t="s">
        <v>1137</v>
      </c>
      <c r="D900" s="870" t="s">
        <v>114</v>
      </c>
      <c r="E900" s="871">
        <v>2025.0</v>
      </c>
      <c r="F900" s="871" t="s">
        <v>201</v>
      </c>
      <c r="G900" s="867" t="s">
        <v>10</v>
      </c>
      <c r="H900" s="868"/>
    </row>
    <row r="901">
      <c r="A901" s="869">
        <v>10339.0</v>
      </c>
      <c r="B901" s="870" t="s">
        <v>1172</v>
      </c>
      <c r="C901" s="870" t="s">
        <v>1137</v>
      </c>
      <c r="D901" s="870" t="s">
        <v>221</v>
      </c>
      <c r="E901" s="871">
        <v>2025.0</v>
      </c>
      <c r="F901" s="871" t="s">
        <v>201</v>
      </c>
      <c r="G901" s="867" t="s">
        <v>10</v>
      </c>
      <c r="H901" s="868"/>
    </row>
    <row r="902">
      <c r="A902" s="869">
        <v>10340.0</v>
      </c>
      <c r="B902" s="870" t="s">
        <v>1173</v>
      </c>
      <c r="C902" s="870" t="s">
        <v>1137</v>
      </c>
      <c r="D902" s="870" t="s">
        <v>221</v>
      </c>
      <c r="E902" s="871">
        <v>2025.0</v>
      </c>
      <c r="F902" s="871" t="s">
        <v>201</v>
      </c>
      <c r="G902" s="867" t="s">
        <v>10</v>
      </c>
      <c r="H902" s="868"/>
    </row>
    <row r="903">
      <c r="A903" s="869">
        <v>1078.0</v>
      </c>
      <c r="B903" s="870" t="s">
        <v>1174</v>
      </c>
      <c r="C903" s="870" t="s">
        <v>1175</v>
      </c>
      <c r="D903" s="870" t="s">
        <v>192</v>
      </c>
      <c r="E903" s="871">
        <v>2024.0</v>
      </c>
      <c r="F903" s="871" t="s">
        <v>201</v>
      </c>
      <c r="G903" s="867" t="s">
        <v>9</v>
      </c>
      <c r="H903" s="868"/>
    </row>
    <row r="904">
      <c r="A904" s="869">
        <v>1354.0</v>
      </c>
      <c r="B904" s="870" t="s">
        <v>1176</v>
      </c>
      <c r="C904" s="870" t="s">
        <v>1177</v>
      </c>
      <c r="D904" s="870" t="s">
        <v>195</v>
      </c>
      <c r="E904" s="871">
        <v>2024.0</v>
      </c>
      <c r="F904" s="871" t="s">
        <v>211</v>
      </c>
      <c r="G904" s="867" t="s">
        <v>9</v>
      </c>
      <c r="H904" s="868"/>
    </row>
    <row r="905">
      <c r="A905" s="869">
        <v>1656.0</v>
      </c>
      <c r="B905" s="870" t="s">
        <v>1178</v>
      </c>
      <c r="C905" s="870" t="s">
        <v>1177</v>
      </c>
      <c r="D905" s="870" t="s">
        <v>216</v>
      </c>
      <c r="E905" s="871">
        <v>2024.0</v>
      </c>
      <c r="F905" s="872"/>
      <c r="G905" s="867" t="s">
        <v>9</v>
      </c>
      <c r="H905" s="868"/>
    </row>
    <row r="906">
      <c r="A906" s="869">
        <v>1900.0</v>
      </c>
      <c r="B906" s="870" t="s">
        <v>1179</v>
      </c>
      <c r="C906" s="870" t="s">
        <v>1175</v>
      </c>
      <c r="D906" s="870" t="s">
        <v>195</v>
      </c>
      <c r="E906" s="871">
        <v>2025.0</v>
      </c>
      <c r="F906" s="871" t="s">
        <v>198</v>
      </c>
      <c r="G906" s="867" t="s">
        <v>9</v>
      </c>
      <c r="H906" s="868"/>
    </row>
    <row r="907">
      <c r="A907" s="869">
        <v>2676.0</v>
      </c>
      <c r="B907" s="870" t="s">
        <v>1180</v>
      </c>
      <c r="C907" s="870" t="s">
        <v>1175</v>
      </c>
      <c r="D907" s="870" t="s">
        <v>195</v>
      </c>
      <c r="E907" s="871">
        <v>2025.0</v>
      </c>
      <c r="F907" s="871" t="s">
        <v>193</v>
      </c>
      <c r="G907" s="867" t="s">
        <v>9</v>
      </c>
      <c r="H907" s="868"/>
    </row>
    <row r="908">
      <c r="A908" s="869">
        <v>2685.0</v>
      </c>
      <c r="B908" s="870" t="s">
        <v>1181</v>
      </c>
      <c r="C908" s="870" t="s">
        <v>1175</v>
      </c>
      <c r="D908" s="870" t="s">
        <v>195</v>
      </c>
      <c r="E908" s="871">
        <v>2025.0</v>
      </c>
      <c r="F908" s="871" t="s">
        <v>211</v>
      </c>
      <c r="G908" s="867" t="s">
        <v>9</v>
      </c>
      <c r="H908" s="868"/>
    </row>
    <row r="909">
      <c r="A909" s="869">
        <v>2734.0</v>
      </c>
      <c r="B909" s="870" t="s">
        <v>1182</v>
      </c>
      <c r="C909" s="870" t="s">
        <v>1183</v>
      </c>
      <c r="D909" s="870" t="s">
        <v>195</v>
      </c>
      <c r="E909" s="871">
        <v>2024.0</v>
      </c>
      <c r="F909" s="871" t="s">
        <v>211</v>
      </c>
      <c r="G909" s="867" t="s">
        <v>9</v>
      </c>
      <c r="H909" s="868"/>
    </row>
    <row r="910">
      <c r="A910" s="869">
        <v>2953.0</v>
      </c>
      <c r="B910" s="870" t="s">
        <v>1184</v>
      </c>
      <c r="C910" s="870" t="s">
        <v>1183</v>
      </c>
      <c r="D910" s="870" t="s">
        <v>195</v>
      </c>
      <c r="E910" s="871">
        <v>2024.0</v>
      </c>
      <c r="F910" s="871" t="s">
        <v>193</v>
      </c>
      <c r="G910" s="867" t="s">
        <v>9</v>
      </c>
      <c r="H910" s="868"/>
    </row>
    <row r="911">
      <c r="A911" s="869">
        <v>3059.0</v>
      </c>
      <c r="B911" s="870" t="s">
        <v>1185</v>
      </c>
      <c r="C911" s="870" t="s">
        <v>1186</v>
      </c>
      <c r="D911" s="870" t="s">
        <v>192</v>
      </c>
      <c r="E911" s="871">
        <v>2024.0</v>
      </c>
      <c r="F911" s="871" t="s">
        <v>255</v>
      </c>
      <c r="G911" s="867" t="s">
        <v>9</v>
      </c>
      <c r="H911" s="868"/>
    </row>
    <row r="912">
      <c r="A912" s="869">
        <v>3073.0</v>
      </c>
      <c r="B912" s="870" t="s">
        <v>1187</v>
      </c>
      <c r="C912" s="870" t="s">
        <v>1177</v>
      </c>
      <c r="D912" s="870" t="s">
        <v>195</v>
      </c>
      <c r="E912" s="871">
        <v>2024.0</v>
      </c>
      <c r="F912" s="871" t="s">
        <v>196</v>
      </c>
      <c r="G912" s="867" t="s">
        <v>9</v>
      </c>
      <c r="H912" s="868"/>
    </row>
    <row r="913">
      <c r="A913" s="869">
        <v>3079.0</v>
      </c>
      <c r="B913" s="870" t="s">
        <v>1188</v>
      </c>
      <c r="C913" s="870" t="s">
        <v>1177</v>
      </c>
      <c r="D913" s="870" t="s">
        <v>195</v>
      </c>
      <c r="E913" s="871">
        <v>2024.0</v>
      </c>
      <c r="F913" s="871" t="s">
        <v>193</v>
      </c>
      <c r="G913" s="867" t="s">
        <v>9</v>
      </c>
      <c r="H913" s="868"/>
    </row>
    <row r="914">
      <c r="A914" s="869">
        <v>3094.0</v>
      </c>
      <c r="B914" s="870" t="s">
        <v>1189</v>
      </c>
      <c r="C914" s="870" t="s">
        <v>1190</v>
      </c>
      <c r="D914" s="870" t="s">
        <v>439</v>
      </c>
      <c r="E914" s="871">
        <v>2025.0</v>
      </c>
      <c r="F914" s="872"/>
      <c r="G914" s="867" t="s">
        <v>9</v>
      </c>
      <c r="H914" s="868"/>
    </row>
    <row r="915">
      <c r="A915" s="869">
        <v>3128.0</v>
      </c>
      <c r="B915" s="870" t="s">
        <v>1191</v>
      </c>
      <c r="C915" s="870" t="s">
        <v>1190</v>
      </c>
      <c r="D915" s="870" t="s">
        <v>192</v>
      </c>
      <c r="E915" s="871">
        <v>2025.0</v>
      </c>
      <c r="F915" s="872"/>
      <c r="G915" s="867" t="s">
        <v>9</v>
      </c>
      <c r="H915" s="868"/>
    </row>
    <row r="916">
      <c r="A916" s="869">
        <v>3138.0</v>
      </c>
      <c r="B916" s="870" t="s">
        <v>1192</v>
      </c>
      <c r="C916" s="870" t="s">
        <v>1175</v>
      </c>
      <c r="D916" s="870" t="s">
        <v>192</v>
      </c>
      <c r="E916" s="871">
        <v>2025.0</v>
      </c>
      <c r="F916" s="871" t="s">
        <v>211</v>
      </c>
      <c r="G916" s="867" t="s">
        <v>9</v>
      </c>
      <c r="H916" s="868"/>
    </row>
    <row r="917">
      <c r="A917" s="869">
        <v>3457.0</v>
      </c>
      <c r="B917" s="870" t="s">
        <v>1193</v>
      </c>
      <c r="C917" s="870" t="s">
        <v>1190</v>
      </c>
      <c r="D917" s="870" t="s">
        <v>216</v>
      </c>
      <c r="E917" s="871">
        <v>2025.0</v>
      </c>
      <c r="F917" s="871" t="s">
        <v>193</v>
      </c>
      <c r="G917" s="867" t="s">
        <v>9</v>
      </c>
      <c r="H917" s="868"/>
    </row>
    <row r="918">
      <c r="A918" s="869">
        <v>3490.0</v>
      </c>
      <c r="B918" s="870" t="s">
        <v>1194</v>
      </c>
      <c r="C918" s="870" t="s">
        <v>1177</v>
      </c>
      <c r="D918" s="870" t="s">
        <v>216</v>
      </c>
      <c r="E918" s="871">
        <v>2024.0</v>
      </c>
      <c r="F918" s="872"/>
      <c r="G918" s="867" t="s">
        <v>9</v>
      </c>
      <c r="H918" s="868"/>
    </row>
    <row r="919">
      <c r="A919" s="869">
        <v>3507.0</v>
      </c>
      <c r="B919" s="870" t="s">
        <v>1195</v>
      </c>
      <c r="C919" s="870" t="s">
        <v>1190</v>
      </c>
      <c r="D919" s="870" t="s">
        <v>216</v>
      </c>
      <c r="E919" s="871">
        <v>2024.0</v>
      </c>
      <c r="F919" s="871" t="s">
        <v>255</v>
      </c>
      <c r="G919" s="867" t="s">
        <v>9</v>
      </c>
      <c r="H919" s="868"/>
    </row>
    <row r="920">
      <c r="A920" s="869">
        <v>3841.0</v>
      </c>
      <c r="B920" s="870" t="s">
        <v>1196</v>
      </c>
      <c r="C920" s="870" t="s">
        <v>1177</v>
      </c>
      <c r="D920" s="870" t="s">
        <v>257</v>
      </c>
      <c r="E920" s="871">
        <v>2024.0</v>
      </c>
      <c r="F920" s="871" t="s">
        <v>193</v>
      </c>
      <c r="G920" s="867" t="s">
        <v>9</v>
      </c>
      <c r="H920" s="868"/>
    </row>
    <row r="921">
      <c r="A921" s="869">
        <v>4480.0</v>
      </c>
      <c r="B921" s="870" t="s">
        <v>1197</v>
      </c>
      <c r="C921" s="870" t="s">
        <v>1177</v>
      </c>
      <c r="D921" s="870" t="s">
        <v>195</v>
      </c>
      <c r="E921" s="871">
        <v>2024.0</v>
      </c>
      <c r="F921" s="871" t="s">
        <v>196</v>
      </c>
      <c r="G921" s="867" t="s">
        <v>9</v>
      </c>
      <c r="H921" s="868"/>
    </row>
    <row r="922">
      <c r="A922" s="869">
        <v>4495.0</v>
      </c>
      <c r="B922" s="870" t="s">
        <v>1198</v>
      </c>
      <c r="C922" s="870" t="s">
        <v>1190</v>
      </c>
      <c r="D922" s="870" t="s">
        <v>195</v>
      </c>
      <c r="E922" s="871">
        <v>2025.0</v>
      </c>
      <c r="F922" s="871" t="s">
        <v>196</v>
      </c>
      <c r="G922" s="867" t="s">
        <v>9</v>
      </c>
      <c r="H922" s="868"/>
    </row>
    <row r="923">
      <c r="A923" s="869">
        <v>4603.0</v>
      </c>
      <c r="B923" s="870" t="s">
        <v>1199</v>
      </c>
      <c r="C923" s="870" t="s">
        <v>1183</v>
      </c>
      <c r="D923" s="870" t="s">
        <v>195</v>
      </c>
      <c r="E923" s="871">
        <v>2024.0</v>
      </c>
      <c r="F923" s="871" t="s">
        <v>198</v>
      </c>
      <c r="G923" s="867" t="s">
        <v>9</v>
      </c>
      <c r="H923" s="868"/>
    </row>
    <row r="924">
      <c r="A924" s="869">
        <v>4710.0</v>
      </c>
      <c r="B924" s="870" t="s">
        <v>1200</v>
      </c>
      <c r="C924" s="870" t="s">
        <v>1190</v>
      </c>
      <c r="D924" s="870" t="s">
        <v>195</v>
      </c>
      <c r="E924" s="871">
        <v>2025.0</v>
      </c>
      <c r="F924" s="871" t="s">
        <v>198</v>
      </c>
      <c r="G924" s="867" t="s">
        <v>9</v>
      </c>
      <c r="H924" s="868"/>
    </row>
    <row r="925">
      <c r="A925" s="869">
        <v>4919.0</v>
      </c>
      <c r="B925" s="870" t="s">
        <v>1201</v>
      </c>
      <c r="C925" s="870" t="s">
        <v>1177</v>
      </c>
      <c r="D925" s="870" t="s">
        <v>195</v>
      </c>
      <c r="E925" s="871">
        <v>2024.0</v>
      </c>
      <c r="F925" s="872"/>
      <c r="G925" s="867" t="s">
        <v>9</v>
      </c>
      <c r="H925" s="868"/>
    </row>
    <row r="926">
      <c r="A926" s="869">
        <v>5613.0</v>
      </c>
      <c r="B926" s="870" t="s">
        <v>1202</v>
      </c>
      <c r="C926" s="870" t="s">
        <v>1183</v>
      </c>
      <c r="D926" s="870" t="s">
        <v>195</v>
      </c>
      <c r="E926" s="871">
        <v>2024.0</v>
      </c>
      <c r="F926" s="871" t="s">
        <v>193</v>
      </c>
      <c r="G926" s="867" t="s">
        <v>9</v>
      </c>
      <c r="H926" s="868"/>
    </row>
    <row r="927">
      <c r="A927" s="869">
        <v>5614.0</v>
      </c>
      <c r="B927" s="870" t="s">
        <v>1203</v>
      </c>
      <c r="C927" s="870" t="s">
        <v>1175</v>
      </c>
      <c r="D927" s="870" t="s">
        <v>195</v>
      </c>
      <c r="E927" s="871">
        <v>2024.0</v>
      </c>
      <c r="F927" s="871" t="s">
        <v>198</v>
      </c>
      <c r="G927" s="867" t="s">
        <v>9</v>
      </c>
      <c r="H927" s="868"/>
    </row>
    <row r="928">
      <c r="A928" s="869">
        <v>5664.0</v>
      </c>
      <c r="B928" s="870" t="s">
        <v>1204</v>
      </c>
      <c r="C928" s="870" t="s">
        <v>1205</v>
      </c>
      <c r="D928" s="870" t="s">
        <v>216</v>
      </c>
      <c r="E928" s="871">
        <v>2025.0</v>
      </c>
      <c r="F928" s="871" t="s">
        <v>193</v>
      </c>
      <c r="G928" s="867" t="s">
        <v>9</v>
      </c>
      <c r="H928" s="868"/>
    </row>
    <row r="929">
      <c r="A929" s="869">
        <v>5902.0</v>
      </c>
      <c r="B929" s="870" t="s">
        <v>1206</v>
      </c>
      <c r="C929" s="870" t="s">
        <v>1177</v>
      </c>
      <c r="D929" s="870" t="s">
        <v>195</v>
      </c>
      <c r="E929" s="871">
        <v>2024.0</v>
      </c>
      <c r="F929" s="871" t="s">
        <v>196</v>
      </c>
      <c r="G929" s="867" t="s">
        <v>9</v>
      </c>
      <c r="H929" s="868"/>
    </row>
    <row r="930">
      <c r="A930" s="869">
        <v>6660.0</v>
      </c>
      <c r="B930" s="870" t="s">
        <v>1207</v>
      </c>
      <c r="C930" s="870" t="s">
        <v>1177</v>
      </c>
      <c r="D930" s="870" t="s">
        <v>257</v>
      </c>
      <c r="E930" s="871">
        <v>2024.0</v>
      </c>
      <c r="F930" s="871" t="s">
        <v>193</v>
      </c>
      <c r="G930" s="867" t="s">
        <v>9</v>
      </c>
      <c r="H930" s="868"/>
    </row>
    <row r="931">
      <c r="A931" s="869">
        <v>6930.0</v>
      </c>
      <c r="B931" s="870" t="s">
        <v>1208</v>
      </c>
      <c r="C931" s="870" t="s">
        <v>1190</v>
      </c>
      <c r="D931" s="870" t="s">
        <v>195</v>
      </c>
      <c r="E931" s="871">
        <v>2024.0</v>
      </c>
      <c r="F931" s="871" t="s">
        <v>211</v>
      </c>
      <c r="G931" s="867" t="s">
        <v>9</v>
      </c>
      <c r="H931" s="868"/>
    </row>
    <row r="932">
      <c r="A932" s="869">
        <v>6968.0</v>
      </c>
      <c r="B932" s="870" t="s">
        <v>1209</v>
      </c>
      <c r="C932" s="870" t="s">
        <v>1175</v>
      </c>
      <c r="D932" s="870" t="s">
        <v>195</v>
      </c>
      <c r="E932" s="871">
        <v>2024.0</v>
      </c>
      <c r="F932" s="871" t="s">
        <v>198</v>
      </c>
      <c r="G932" s="867" t="s">
        <v>9</v>
      </c>
      <c r="H932" s="868"/>
    </row>
    <row r="933">
      <c r="A933" s="869">
        <v>6990.0</v>
      </c>
      <c r="B933" s="870" t="s">
        <v>1210</v>
      </c>
      <c r="C933" s="870" t="s">
        <v>1190</v>
      </c>
      <c r="D933" s="870" t="s">
        <v>195</v>
      </c>
      <c r="E933" s="871">
        <v>2025.0</v>
      </c>
      <c r="F933" s="871" t="s">
        <v>201</v>
      </c>
      <c r="G933" s="867" t="s">
        <v>9</v>
      </c>
      <c r="H933" s="868"/>
    </row>
    <row r="934">
      <c r="A934" s="869">
        <v>7062.0</v>
      </c>
      <c r="B934" s="870" t="s">
        <v>1211</v>
      </c>
      <c r="C934" s="870" t="s">
        <v>1190</v>
      </c>
      <c r="D934" s="870" t="s">
        <v>195</v>
      </c>
      <c r="E934" s="871">
        <v>2025.0</v>
      </c>
      <c r="F934" s="871" t="s">
        <v>198</v>
      </c>
      <c r="G934" s="867" t="s">
        <v>9</v>
      </c>
      <c r="H934" s="868"/>
    </row>
    <row r="935">
      <c r="A935" s="869">
        <v>7222.0</v>
      </c>
      <c r="B935" s="870" t="s">
        <v>1212</v>
      </c>
      <c r="C935" s="870" t="s">
        <v>1190</v>
      </c>
      <c r="D935" s="870" t="s">
        <v>195</v>
      </c>
      <c r="E935" s="871">
        <v>2024.0</v>
      </c>
      <c r="F935" s="871" t="s">
        <v>193</v>
      </c>
      <c r="G935" s="867" t="s">
        <v>9</v>
      </c>
      <c r="H935" s="868"/>
    </row>
    <row r="936">
      <c r="A936" s="869">
        <v>7343.0</v>
      </c>
      <c r="B936" s="870" t="s">
        <v>1213</v>
      </c>
      <c r="C936" s="870" t="s">
        <v>1205</v>
      </c>
      <c r="D936" s="870" t="s">
        <v>195</v>
      </c>
      <c r="E936" s="871">
        <v>2024.0</v>
      </c>
      <c r="F936" s="871" t="s">
        <v>198</v>
      </c>
      <c r="G936" s="867" t="s">
        <v>9</v>
      </c>
      <c r="H936" s="868"/>
    </row>
    <row r="937">
      <c r="A937" s="869">
        <v>7352.0</v>
      </c>
      <c r="B937" s="870" t="s">
        <v>1214</v>
      </c>
      <c r="C937" s="870" t="s">
        <v>1175</v>
      </c>
      <c r="D937" s="870" t="s">
        <v>195</v>
      </c>
      <c r="E937" s="871">
        <v>2025.0</v>
      </c>
      <c r="F937" s="871" t="s">
        <v>201</v>
      </c>
      <c r="G937" s="867" t="s">
        <v>9</v>
      </c>
      <c r="H937" s="868"/>
    </row>
    <row r="938">
      <c r="A938" s="869">
        <v>8267.0</v>
      </c>
      <c r="B938" s="870" t="s">
        <v>1215</v>
      </c>
      <c r="C938" s="870" t="s">
        <v>1175</v>
      </c>
      <c r="D938" s="870" t="s">
        <v>216</v>
      </c>
      <c r="E938" s="871">
        <v>2024.0</v>
      </c>
      <c r="F938" s="872"/>
      <c r="G938" s="867" t="s">
        <v>9</v>
      </c>
      <c r="H938" s="868"/>
    </row>
    <row r="939">
      <c r="A939" s="869">
        <v>8670.0</v>
      </c>
      <c r="B939" s="870" t="s">
        <v>1216</v>
      </c>
      <c r="C939" s="870" t="s">
        <v>1177</v>
      </c>
      <c r="D939" s="870" t="s">
        <v>195</v>
      </c>
      <c r="E939" s="871">
        <v>2024.0</v>
      </c>
      <c r="F939" s="871" t="s">
        <v>211</v>
      </c>
      <c r="G939" s="867" t="s">
        <v>9</v>
      </c>
      <c r="H939" s="868"/>
    </row>
    <row r="940">
      <c r="A940" s="869">
        <v>8674.0</v>
      </c>
      <c r="B940" s="870" t="s">
        <v>1217</v>
      </c>
      <c r="C940" s="870" t="s">
        <v>1183</v>
      </c>
      <c r="D940" s="870" t="s">
        <v>195</v>
      </c>
      <c r="E940" s="871">
        <v>2025.0</v>
      </c>
      <c r="F940" s="871" t="s">
        <v>193</v>
      </c>
      <c r="G940" s="867" t="s">
        <v>9</v>
      </c>
      <c r="H940" s="868"/>
    </row>
    <row r="941">
      <c r="A941" s="869">
        <v>8842.0</v>
      </c>
      <c r="B941" s="870" t="s">
        <v>1218</v>
      </c>
      <c r="C941" s="870" t="s">
        <v>1177</v>
      </c>
      <c r="D941" s="870" t="s">
        <v>195</v>
      </c>
      <c r="E941" s="871">
        <v>2024.0</v>
      </c>
      <c r="F941" s="871" t="s">
        <v>198</v>
      </c>
      <c r="G941" s="867" t="s">
        <v>9</v>
      </c>
      <c r="H941" s="868"/>
    </row>
    <row r="942">
      <c r="A942" s="869">
        <v>8924.0</v>
      </c>
      <c r="B942" s="870" t="s">
        <v>1219</v>
      </c>
      <c r="C942" s="870" t="s">
        <v>1177</v>
      </c>
      <c r="D942" s="870" t="s">
        <v>195</v>
      </c>
      <c r="E942" s="871">
        <v>2024.0</v>
      </c>
      <c r="F942" s="871" t="s">
        <v>198</v>
      </c>
      <c r="G942" s="867" t="s">
        <v>9</v>
      </c>
      <c r="H942" s="868"/>
    </row>
    <row r="943">
      <c r="A943" s="869">
        <v>8949.0</v>
      </c>
      <c r="B943" s="870" t="s">
        <v>1220</v>
      </c>
      <c r="C943" s="870" t="s">
        <v>1190</v>
      </c>
      <c r="D943" s="870" t="s">
        <v>114</v>
      </c>
      <c r="E943" s="871">
        <v>2025.0</v>
      </c>
      <c r="F943" s="871" t="s">
        <v>198</v>
      </c>
      <c r="G943" s="867" t="s">
        <v>9</v>
      </c>
      <c r="H943" s="868"/>
    </row>
    <row r="944">
      <c r="A944" s="869">
        <v>8955.0</v>
      </c>
      <c r="B944" s="870" t="s">
        <v>1221</v>
      </c>
      <c r="C944" s="870" t="s">
        <v>1190</v>
      </c>
      <c r="D944" s="870" t="s">
        <v>114</v>
      </c>
      <c r="E944" s="871">
        <v>2024.0</v>
      </c>
      <c r="F944" s="871" t="s">
        <v>198</v>
      </c>
      <c r="G944" s="867" t="s">
        <v>9</v>
      </c>
      <c r="H944" s="868"/>
    </row>
    <row r="945">
      <c r="A945" s="869">
        <v>8985.0</v>
      </c>
      <c r="B945" s="870" t="s">
        <v>1222</v>
      </c>
      <c r="C945" s="870" t="s">
        <v>1205</v>
      </c>
      <c r="D945" s="870" t="s">
        <v>195</v>
      </c>
      <c r="E945" s="871">
        <v>2024.0</v>
      </c>
      <c r="F945" s="871" t="s">
        <v>198</v>
      </c>
      <c r="G945" s="867" t="s">
        <v>9</v>
      </c>
      <c r="H945" s="868"/>
    </row>
    <row r="946">
      <c r="A946" s="869">
        <v>9271.0</v>
      </c>
      <c r="B946" s="870" t="s">
        <v>1223</v>
      </c>
      <c r="C946" s="870" t="s">
        <v>1190</v>
      </c>
      <c r="D946" s="870" t="s">
        <v>114</v>
      </c>
      <c r="E946" s="871">
        <v>2024.0</v>
      </c>
      <c r="F946" s="871" t="s">
        <v>201</v>
      </c>
      <c r="G946" s="867" t="s">
        <v>9</v>
      </c>
      <c r="H946" s="868"/>
    </row>
    <row r="947">
      <c r="A947" s="869">
        <v>9272.0</v>
      </c>
      <c r="B947" s="870" t="s">
        <v>1224</v>
      </c>
      <c r="C947" s="870" t="s">
        <v>1190</v>
      </c>
      <c r="D947" s="870" t="s">
        <v>114</v>
      </c>
      <c r="E947" s="871">
        <v>2024.0</v>
      </c>
      <c r="F947" s="871" t="s">
        <v>201</v>
      </c>
      <c r="G947" s="867" t="s">
        <v>9</v>
      </c>
      <c r="H947" s="868"/>
    </row>
    <row r="948">
      <c r="A948" s="869">
        <v>9273.0</v>
      </c>
      <c r="B948" s="870" t="s">
        <v>1225</v>
      </c>
      <c r="C948" s="870" t="s">
        <v>1190</v>
      </c>
      <c r="D948" s="870" t="s">
        <v>114</v>
      </c>
      <c r="E948" s="871">
        <v>2024.0</v>
      </c>
      <c r="F948" s="871" t="s">
        <v>201</v>
      </c>
      <c r="G948" s="867" t="s">
        <v>9</v>
      </c>
      <c r="H948" s="868"/>
    </row>
    <row r="949">
      <c r="A949" s="869">
        <v>9387.0</v>
      </c>
      <c r="B949" s="870" t="s">
        <v>1226</v>
      </c>
      <c r="C949" s="870" t="s">
        <v>1183</v>
      </c>
      <c r="D949" s="870" t="s">
        <v>195</v>
      </c>
      <c r="E949" s="871">
        <v>2024.0</v>
      </c>
      <c r="F949" s="871" t="s">
        <v>201</v>
      </c>
      <c r="G949" s="867" t="s">
        <v>9</v>
      </c>
      <c r="H949" s="868"/>
    </row>
    <row r="950">
      <c r="A950" s="869">
        <v>9393.0</v>
      </c>
      <c r="B950" s="870" t="s">
        <v>1227</v>
      </c>
      <c r="C950" s="870" t="s">
        <v>1175</v>
      </c>
      <c r="D950" s="870" t="s">
        <v>195</v>
      </c>
      <c r="E950" s="871">
        <v>2024.0</v>
      </c>
      <c r="F950" s="871" t="s">
        <v>198</v>
      </c>
      <c r="G950" s="867" t="s">
        <v>9</v>
      </c>
      <c r="H950" s="868"/>
    </row>
    <row r="951">
      <c r="A951" s="869">
        <v>9435.0</v>
      </c>
      <c r="B951" s="870" t="s">
        <v>1228</v>
      </c>
      <c r="C951" s="870" t="s">
        <v>1190</v>
      </c>
      <c r="D951" s="870" t="s">
        <v>195</v>
      </c>
      <c r="E951" s="871">
        <v>2024.0</v>
      </c>
      <c r="F951" s="871" t="s">
        <v>193</v>
      </c>
      <c r="G951" s="867" t="s">
        <v>9</v>
      </c>
      <c r="H951" s="868"/>
    </row>
    <row r="952">
      <c r="A952" s="869">
        <v>9437.0</v>
      </c>
      <c r="B952" s="870" t="s">
        <v>1229</v>
      </c>
      <c r="C952" s="870" t="s">
        <v>1190</v>
      </c>
      <c r="D952" s="870" t="s">
        <v>195</v>
      </c>
      <c r="E952" s="871">
        <v>2025.0</v>
      </c>
      <c r="F952" s="871" t="s">
        <v>198</v>
      </c>
      <c r="G952" s="867" t="s">
        <v>9</v>
      </c>
      <c r="H952" s="868"/>
    </row>
    <row r="953">
      <c r="A953" s="869">
        <v>9480.0</v>
      </c>
      <c r="B953" s="870" t="s">
        <v>1230</v>
      </c>
      <c r="C953" s="870" t="s">
        <v>1175</v>
      </c>
      <c r="D953" s="870" t="s">
        <v>195</v>
      </c>
      <c r="E953" s="871">
        <v>2024.0</v>
      </c>
      <c r="F953" s="871" t="s">
        <v>198</v>
      </c>
      <c r="G953" s="867" t="s">
        <v>9</v>
      </c>
      <c r="H953" s="868"/>
    </row>
    <row r="954">
      <c r="A954" s="869">
        <v>9516.0</v>
      </c>
      <c r="B954" s="870" t="s">
        <v>1231</v>
      </c>
      <c r="C954" s="870" t="s">
        <v>1177</v>
      </c>
      <c r="D954" s="870" t="s">
        <v>114</v>
      </c>
      <c r="E954" s="871">
        <v>2024.0</v>
      </c>
      <c r="F954" s="871" t="s">
        <v>198</v>
      </c>
      <c r="G954" s="867" t="s">
        <v>9</v>
      </c>
      <c r="H954" s="868"/>
    </row>
    <row r="955">
      <c r="A955" s="869">
        <v>9526.0</v>
      </c>
      <c r="B955" s="870" t="s">
        <v>1232</v>
      </c>
      <c r="C955" s="870" t="s">
        <v>1205</v>
      </c>
      <c r="D955" s="870" t="s">
        <v>114</v>
      </c>
      <c r="E955" s="871">
        <v>2024.0</v>
      </c>
      <c r="F955" s="871" t="s">
        <v>196</v>
      </c>
      <c r="G955" s="867" t="s">
        <v>9</v>
      </c>
      <c r="H955" s="868"/>
    </row>
    <row r="956">
      <c r="A956" s="869">
        <v>9540.0</v>
      </c>
      <c r="B956" s="870" t="s">
        <v>1233</v>
      </c>
      <c r="C956" s="870" t="s">
        <v>1175</v>
      </c>
      <c r="D956" s="870" t="s">
        <v>195</v>
      </c>
      <c r="E956" s="871">
        <v>2024.0</v>
      </c>
      <c r="F956" s="871" t="s">
        <v>198</v>
      </c>
      <c r="G956" s="867" t="s">
        <v>9</v>
      </c>
      <c r="H956" s="868"/>
    </row>
    <row r="957">
      <c r="A957" s="869">
        <v>9552.0</v>
      </c>
      <c r="B957" s="870" t="s">
        <v>1234</v>
      </c>
      <c r="C957" s="870" t="s">
        <v>1190</v>
      </c>
      <c r="D957" s="870" t="s">
        <v>195</v>
      </c>
      <c r="E957" s="871">
        <v>2024.0</v>
      </c>
      <c r="F957" s="871" t="s">
        <v>201</v>
      </c>
      <c r="G957" s="867" t="s">
        <v>9</v>
      </c>
      <c r="H957" s="868"/>
    </row>
    <row r="958">
      <c r="A958" s="869">
        <v>9578.0</v>
      </c>
      <c r="B958" s="870" t="s">
        <v>1235</v>
      </c>
      <c r="C958" s="870" t="s">
        <v>1183</v>
      </c>
      <c r="D958" s="870" t="s">
        <v>195</v>
      </c>
      <c r="E958" s="871">
        <v>2024.0</v>
      </c>
      <c r="F958" s="871" t="s">
        <v>201</v>
      </c>
      <c r="G958" s="867" t="s">
        <v>9</v>
      </c>
      <c r="H958" s="868"/>
    </row>
    <row r="959">
      <c r="A959" s="869">
        <v>9603.0</v>
      </c>
      <c r="B959" s="870" t="s">
        <v>1236</v>
      </c>
      <c r="C959" s="870" t="s">
        <v>1183</v>
      </c>
      <c r="D959" s="870" t="s">
        <v>114</v>
      </c>
      <c r="E959" s="871">
        <v>2025.0</v>
      </c>
      <c r="F959" s="871" t="s">
        <v>211</v>
      </c>
      <c r="G959" s="867" t="s">
        <v>9</v>
      </c>
      <c r="H959" s="868"/>
    </row>
    <row r="960">
      <c r="A960" s="869">
        <v>9660.0</v>
      </c>
      <c r="B960" s="870" t="s">
        <v>1237</v>
      </c>
      <c r="C960" s="870" t="s">
        <v>1183</v>
      </c>
      <c r="D960" s="870" t="s">
        <v>195</v>
      </c>
      <c r="E960" s="871">
        <v>2025.0</v>
      </c>
      <c r="F960" s="871" t="s">
        <v>211</v>
      </c>
      <c r="G960" s="867" t="s">
        <v>9</v>
      </c>
      <c r="H960" s="868"/>
    </row>
    <row r="961">
      <c r="A961" s="869">
        <v>9930.0</v>
      </c>
      <c r="B961" s="870" t="s">
        <v>1238</v>
      </c>
      <c r="C961" s="870" t="s">
        <v>1175</v>
      </c>
      <c r="D961" s="870" t="s">
        <v>114</v>
      </c>
      <c r="E961" s="871">
        <v>2024.0</v>
      </c>
      <c r="F961" s="871" t="s">
        <v>198</v>
      </c>
      <c r="G961" s="867" t="s">
        <v>9</v>
      </c>
      <c r="H961" s="868"/>
    </row>
    <row r="962">
      <c r="A962" s="869">
        <v>9979.0</v>
      </c>
      <c r="B962" s="870" t="s">
        <v>1239</v>
      </c>
      <c r="C962" s="870" t="s">
        <v>1183</v>
      </c>
      <c r="D962" s="870" t="s">
        <v>195</v>
      </c>
      <c r="E962" s="871">
        <v>2024.0</v>
      </c>
      <c r="F962" s="871" t="s">
        <v>201</v>
      </c>
      <c r="G962" s="867" t="s">
        <v>9</v>
      </c>
      <c r="H962" s="868"/>
    </row>
    <row r="963">
      <c r="A963" s="869">
        <v>10014.0</v>
      </c>
      <c r="B963" s="870" t="s">
        <v>1240</v>
      </c>
      <c r="C963" s="870" t="s">
        <v>1175</v>
      </c>
      <c r="D963" s="870" t="s">
        <v>195</v>
      </c>
      <c r="E963" s="871">
        <v>2025.0</v>
      </c>
      <c r="F963" s="871" t="s">
        <v>198</v>
      </c>
      <c r="G963" s="867" t="s">
        <v>9</v>
      </c>
      <c r="H963" s="868"/>
    </row>
    <row r="964">
      <c r="A964" s="869">
        <v>10045.0</v>
      </c>
      <c r="B964" s="870" t="s">
        <v>1241</v>
      </c>
      <c r="C964" s="870" t="s">
        <v>1190</v>
      </c>
      <c r="D964" s="870" t="s">
        <v>114</v>
      </c>
      <c r="E964" s="871">
        <v>2024.0</v>
      </c>
      <c r="F964" s="871" t="s">
        <v>201</v>
      </c>
      <c r="G964" s="867" t="s">
        <v>9</v>
      </c>
      <c r="H964" s="868"/>
    </row>
    <row r="965">
      <c r="A965" s="869">
        <v>10046.0</v>
      </c>
      <c r="B965" s="870" t="s">
        <v>1242</v>
      </c>
      <c r="C965" s="870" t="s">
        <v>1190</v>
      </c>
      <c r="D965" s="870" t="s">
        <v>195</v>
      </c>
      <c r="E965" s="871">
        <v>2025.0</v>
      </c>
      <c r="F965" s="871" t="s">
        <v>201</v>
      </c>
      <c r="G965" s="867" t="s">
        <v>9</v>
      </c>
      <c r="H965" s="868"/>
    </row>
    <row r="966">
      <c r="A966" s="869">
        <v>10051.0</v>
      </c>
      <c r="B966" s="870" t="s">
        <v>1243</v>
      </c>
      <c r="C966" s="870" t="s">
        <v>1190</v>
      </c>
      <c r="D966" s="870" t="s">
        <v>114</v>
      </c>
      <c r="E966" s="871">
        <v>2024.0</v>
      </c>
      <c r="F966" s="871" t="s">
        <v>201</v>
      </c>
      <c r="G966" s="867" t="s">
        <v>9</v>
      </c>
      <c r="H966" s="868"/>
    </row>
    <row r="967">
      <c r="A967" s="869">
        <v>10057.0</v>
      </c>
      <c r="B967" s="870" t="s">
        <v>1244</v>
      </c>
      <c r="C967" s="870" t="s">
        <v>1190</v>
      </c>
      <c r="D967" s="870" t="s">
        <v>195</v>
      </c>
      <c r="E967" s="871">
        <v>2025.0</v>
      </c>
      <c r="F967" s="871" t="s">
        <v>201</v>
      </c>
      <c r="G967" s="867" t="s">
        <v>9</v>
      </c>
      <c r="H967" s="868"/>
    </row>
    <row r="968">
      <c r="A968" s="869">
        <v>10066.0</v>
      </c>
      <c r="B968" s="870" t="s">
        <v>1245</v>
      </c>
      <c r="C968" s="870" t="s">
        <v>1190</v>
      </c>
      <c r="D968" s="870" t="s">
        <v>195</v>
      </c>
      <c r="E968" s="871">
        <v>2024.0</v>
      </c>
      <c r="F968" s="871" t="s">
        <v>201</v>
      </c>
      <c r="G968" s="867" t="s">
        <v>9</v>
      </c>
      <c r="H968" s="868"/>
    </row>
    <row r="969">
      <c r="A969" s="869">
        <v>10091.0</v>
      </c>
      <c r="B969" s="870" t="s">
        <v>1246</v>
      </c>
      <c r="C969" s="870" t="s">
        <v>1205</v>
      </c>
      <c r="D969" s="870" t="s">
        <v>114</v>
      </c>
      <c r="E969" s="871">
        <v>2024.0</v>
      </c>
      <c r="F969" s="871" t="s">
        <v>198</v>
      </c>
      <c r="G969" s="867" t="s">
        <v>9</v>
      </c>
      <c r="H969" s="868"/>
    </row>
    <row r="970">
      <c r="A970" s="869">
        <v>10098.0</v>
      </c>
      <c r="B970" s="870" t="s">
        <v>1247</v>
      </c>
      <c r="C970" s="870" t="s">
        <v>1190</v>
      </c>
      <c r="D970" s="870" t="s">
        <v>221</v>
      </c>
      <c r="E970" s="871">
        <v>2024.0</v>
      </c>
      <c r="F970" s="871" t="s">
        <v>201</v>
      </c>
      <c r="G970" s="867" t="s">
        <v>9</v>
      </c>
      <c r="H970" s="868"/>
    </row>
    <row r="971">
      <c r="A971" s="869">
        <v>10099.0</v>
      </c>
      <c r="B971" s="870" t="s">
        <v>1248</v>
      </c>
      <c r="C971" s="870" t="s">
        <v>1190</v>
      </c>
      <c r="D971" s="870" t="s">
        <v>221</v>
      </c>
      <c r="E971" s="871">
        <v>2024.0</v>
      </c>
      <c r="F971" s="871" t="s">
        <v>201</v>
      </c>
      <c r="G971" s="867" t="s">
        <v>9</v>
      </c>
      <c r="H971" s="868"/>
    </row>
    <row r="972">
      <c r="A972" s="869">
        <v>10106.0</v>
      </c>
      <c r="B972" s="870" t="s">
        <v>1249</v>
      </c>
      <c r="C972" s="870" t="s">
        <v>1175</v>
      </c>
      <c r="D972" s="870" t="s">
        <v>221</v>
      </c>
      <c r="E972" s="871">
        <v>2024.0</v>
      </c>
      <c r="F972" s="871" t="s">
        <v>198</v>
      </c>
      <c r="G972" s="867" t="s">
        <v>9</v>
      </c>
      <c r="H972" s="868"/>
    </row>
    <row r="973">
      <c r="A973" s="869">
        <v>10107.0</v>
      </c>
      <c r="B973" s="870" t="s">
        <v>1250</v>
      </c>
      <c r="C973" s="870" t="s">
        <v>1175</v>
      </c>
      <c r="D973" s="870" t="s">
        <v>221</v>
      </c>
      <c r="E973" s="871">
        <v>2024.0</v>
      </c>
      <c r="F973" s="871" t="s">
        <v>201</v>
      </c>
      <c r="G973" s="867" t="s">
        <v>9</v>
      </c>
      <c r="H973" s="868"/>
    </row>
    <row r="974">
      <c r="A974" s="869">
        <v>10108.0</v>
      </c>
      <c r="B974" s="870" t="s">
        <v>1251</v>
      </c>
      <c r="C974" s="870" t="s">
        <v>1175</v>
      </c>
      <c r="D974" s="870" t="s">
        <v>221</v>
      </c>
      <c r="E974" s="871">
        <v>2024.0</v>
      </c>
      <c r="F974" s="871" t="s">
        <v>198</v>
      </c>
      <c r="G974" s="867" t="s">
        <v>9</v>
      </c>
      <c r="H974" s="868"/>
    </row>
    <row r="975">
      <c r="A975" s="869">
        <v>10113.0</v>
      </c>
      <c r="B975" s="870" t="s">
        <v>1252</v>
      </c>
      <c r="C975" s="870" t="s">
        <v>1175</v>
      </c>
      <c r="D975" s="870" t="s">
        <v>221</v>
      </c>
      <c r="E975" s="871">
        <v>2024.0</v>
      </c>
      <c r="F975" s="871" t="s">
        <v>201</v>
      </c>
      <c r="G975" s="867" t="s">
        <v>9</v>
      </c>
      <c r="H975" s="868"/>
    </row>
    <row r="976">
      <c r="A976" s="869">
        <v>10119.0</v>
      </c>
      <c r="B976" s="870" t="s">
        <v>1253</v>
      </c>
      <c r="C976" s="870" t="s">
        <v>1177</v>
      </c>
      <c r="D976" s="870" t="s">
        <v>114</v>
      </c>
      <c r="E976" s="871">
        <v>2024.0</v>
      </c>
      <c r="F976" s="871" t="s">
        <v>201</v>
      </c>
      <c r="G976" s="867" t="s">
        <v>9</v>
      </c>
      <c r="H976" s="868"/>
    </row>
    <row r="977">
      <c r="A977" s="869">
        <v>10120.0</v>
      </c>
      <c r="B977" s="870" t="s">
        <v>1254</v>
      </c>
      <c r="C977" s="870" t="s">
        <v>1177</v>
      </c>
      <c r="D977" s="870" t="s">
        <v>114</v>
      </c>
      <c r="E977" s="871">
        <v>2024.0</v>
      </c>
      <c r="F977" s="871" t="s">
        <v>201</v>
      </c>
      <c r="G977" s="867" t="s">
        <v>9</v>
      </c>
      <c r="H977" s="868"/>
    </row>
    <row r="978">
      <c r="A978" s="869">
        <v>10121.0</v>
      </c>
      <c r="B978" s="870" t="s">
        <v>1255</v>
      </c>
      <c r="C978" s="870" t="s">
        <v>1177</v>
      </c>
      <c r="D978" s="870" t="s">
        <v>221</v>
      </c>
      <c r="E978" s="871">
        <v>2024.0</v>
      </c>
      <c r="F978" s="871" t="s">
        <v>201</v>
      </c>
      <c r="G978" s="867" t="s">
        <v>9</v>
      </c>
      <c r="H978" s="868"/>
    </row>
    <row r="979">
      <c r="A979" s="869">
        <v>10122.0</v>
      </c>
      <c r="B979" s="870" t="s">
        <v>1256</v>
      </c>
      <c r="C979" s="870" t="s">
        <v>1177</v>
      </c>
      <c r="D979" s="870" t="s">
        <v>114</v>
      </c>
      <c r="E979" s="871">
        <v>2024.0</v>
      </c>
      <c r="F979" s="871" t="s">
        <v>201</v>
      </c>
      <c r="G979" s="867" t="s">
        <v>9</v>
      </c>
      <c r="H979" s="868"/>
    </row>
    <row r="980">
      <c r="A980" s="869">
        <v>10197.0</v>
      </c>
      <c r="B980" s="870" t="s">
        <v>1257</v>
      </c>
      <c r="C980" s="870" t="s">
        <v>1177</v>
      </c>
      <c r="D980" s="870" t="s">
        <v>114</v>
      </c>
      <c r="E980" s="871">
        <v>2024.0</v>
      </c>
      <c r="F980" s="871" t="s">
        <v>198</v>
      </c>
      <c r="G980" s="867" t="s">
        <v>9</v>
      </c>
      <c r="H980" s="868"/>
    </row>
    <row r="981">
      <c r="A981" s="869">
        <v>10198.0</v>
      </c>
      <c r="B981" s="870" t="s">
        <v>1258</v>
      </c>
      <c r="C981" s="870" t="s">
        <v>1177</v>
      </c>
      <c r="D981" s="870" t="s">
        <v>114</v>
      </c>
      <c r="E981" s="871">
        <v>2024.0</v>
      </c>
      <c r="F981" s="871" t="s">
        <v>201</v>
      </c>
      <c r="G981" s="867" t="s">
        <v>9</v>
      </c>
      <c r="H981" s="868"/>
    </row>
    <row r="982">
      <c r="A982" s="869">
        <v>10199.0</v>
      </c>
      <c r="B982" s="870" t="s">
        <v>1259</v>
      </c>
      <c r="C982" s="870" t="s">
        <v>1177</v>
      </c>
      <c r="D982" s="870" t="s">
        <v>114</v>
      </c>
      <c r="E982" s="871">
        <v>2024.0</v>
      </c>
      <c r="F982" s="871" t="s">
        <v>201</v>
      </c>
      <c r="G982" s="867" t="s">
        <v>9</v>
      </c>
      <c r="H982" s="868"/>
    </row>
    <row r="983">
      <c r="A983" s="869">
        <v>10218.0</v>
      </c>
      <c r="B983" s="870" t="s">
        <v>1260</v>
      </c>
      <c r="C983" s="870" t="s">
        <v>1190</v>
      </c>
      <c r="D983" s="870" t="s">
        <v>221</v>
      </c>
      <c r="E983" s="871">
        <v>2024.0</v>
      </c>
      <c r="F983" s="871" t="s">
        <v>201</v>
      </c>
      <c r="G983" s="867" t="s">
        <v>9</v>
      </c>
      <c r="H983" s="868"/>
    </row>
    <row r="984">
      <c r="A984" s="869">
        <v>10219.0</v>
      </c>
      <c r="B984" s="870" t="s">
        <v>1261</v>
      </c>
      <c r="C984" s="870" t="s">
        <v>1190</v>
      </c>
      <c r="D984" s="870" t="s">
        <v>114</v>
      </c>
      <c r="E984" s="871">
        <v>2025.0</v>
      </c>
      <c r="F984" s="871" t="s">
        <v>201</v>
      </c>
      <c r="G984" s="867" t="s">
        <v>9</v>
      </c>
      <c r="H984" s="868"/>
    </row>
    <row r="985">
      <c r="A985" s="869">
        <v>10220.0</v>
      </c>
      <c r="B985" s="870" t="s">
        <v>1262</v>
      </c>
      <c r="C985" s="870" t="s">
        <v>1190</v>
      </c>
      <c r="D985" s="870" t="s">
        <v>114</v>
      </c>
      <c r="E985" s="871">
        <v>2024.0</v>
      </c>
      <c r="F985" s="871" t="s">
        <v>201</v>
      </c>
      <c r="G985" s="867" t="s">
        <v>9</v>
      </c>
      <c r="H985" s="868"/>
    </row>
    <row r="986">
      <c r="A986" s="869">
        <v>10221.0</v>
      </c>
      <c r="B986" s="870" t="s">
        <v>1263</v>
      </c>
      <c r="C986" s="870" t="s">
        <v>1190</v>
      </c>
      <c r="D986" s="870" t="s">
        <v>114</v>
      </c>
      <c r="E986" s="871">
        <v>2024.0</v>
      </c>
      <c r="F986" s="871" t="s">
        <v>201</v>
      </c>
      <c r="G986" s="867" t="s">
        <v>9</v>
      </c>
      <c r="H986" s="868"/>
    </row>
    <row r="987">
      <c r="A987" s="869">
        <v>10266.0</v>
      </c>
      <c r="B987" s="870" t="s">
        <v>1264</v>
      </c>
      <c r="C987" s="870" t="s">
        <v>1177</v>
      </c>
      <c r="D987" s="870" t="s">
        <v>221</v>
      </c>
      <c r="E987" s="871">
        <v>2024.0</v>
      </c>
      <c r="F987" s="871" t="s">
        <v>201</v>
      </c>
      <c r="G987" s="867" t="s">
        <v>9</v>
      </c>
      <c r="H987" s="868"/>
    </row>
    <row r="988">
      <c r="A988" s="869">
        <v>10302.0</v>
      </c>
      <c r="B988" s="870" t="s">
        <v>1265</v>
      </c>
      <c r="C988" s="870" t="s">
        <v>1190</v>
      </c>
      <c r="D988" s="870" t="s">
        <v>221</v>
      </c>
      <c r="E988" s="871">
        <v>2025.0</v>
      </c>
      <c r="F988" s="871" t="s">
        <v>201</v>
      </c>
      <c r="G988" s="867" t="s">
        <v>9</v>
      </c>
      <c r="H988" s="868"/>
    </row>
    <row r="989">
      <c r="A989" s="869">
        <v>10303.0</v>
      </c>
      <c r="B989" s="870" t="s">
        <v>1266</v>
      </c>
      <c r="C989" s="870" t="s">
        <v>1190</v>
      </c>
      <c r="D989" s="870" t="s">
        <v>221</v>
      </c>
      <c r="E989" s="871">
        <v>2025.0</v>
      </c>
      <c r="F989" s="871" t="s">
        <v>201</v>
      </c>
      <c r="G989" s="867" t="s">
        <v>9</v>
      </c>
      <c r="H989" s="868"/>
    </row>
    <row r="990">
      <c r="A990" s="869">
        <v>10304.0</v>
      </c>
      <c r="B990" s="870" t="s">
        <v>1267</v>
      </c>
      <c r="C990" s="870" t="s">
        <v>1190</v>
      </c>
      <c r="D990" s="870" t="s">
        <v>257</v>
      </c>
      <c r="E990" s="871">
        <v>2025.0</v>
      </c>
      <c r="F990" s="871" t="s">
        <v>201</v>
      </c>
      <c r="G990" s="867" t="s">
        <v>9</v>
      </c>
      <c r="H990" s="868"/>
    </row>
    <row r="991">
      <c r="A991" s="869">
        <v>10316.0</v>
      </c>
      <c r="B991" s="870" t="s">
        <v>1268</v>
      </c>
      <c r="C991" s="870" t="s">
        <v>1175</v>
      </c>
      <c r="D991" s="870" t="s">
        <v>192</v>
      </c>
      <c r="E991" s="871">
        <v>2025.0</v>
      </c>
      <c r="F991" s="871" t="s">
        <v>201</v>
      </c>
      <c r="G991" s="867" t="s">
        <v>9</v>
      </c>
      <c r="H991" s="868"/>
    </row>
    <row r="992">
      <c r="A992" s="869">
        <v>10317.0</v>
      </c>
      <c r="B992" s="870" t="s">
        <v>1269</v>
      </c>
      <c r="C992" s="870" t="s">
        <v>1175</v>
      </c>
      <c r="D992" s="870" t="s">
        <v>195</v>
      </c>
      <c r="E992" s="871">
        <v>2025.0</v>
      </c>
      <c r="F992" s="871" t="s">
        <v>201</v>
      </c>
      <c r="G992" s="867" t="s">
        <v>9</v>
      </c>
      <c r="H992" s="868"/>
    </row>
    <row r="993">
      <c r="A993" s="869">
        <v>10352.0</v>
      </c>
      <c r="B993" s="870" t="s">
        <v>1270</v>
      </c>
      <c r="C993" s="870" t="s">
        <v>1177</v>
      </c>
      <c r="D993" s="870" t="s">
        <v>114</v>
      </c>
      <c r="E993" s="871">
        <v>2025.0</v>
      </c>
      <c r="F993" s="871" t="s">
        <v>201</v>
      </c>
      <c r="G993" s="867" t="s">
        <v>9</v>
      </c>
      <c r="H993" s="868"/>
    </row>
    <row r="994">
      <c r="A994" s="869">
        <v>10353.0</v>
      </c>
      <c r="B994" s="870" t="s">
        <v>1271</v>
      </c>
      <c r="C994" s="870" t="s">
        <v>1177</v>
      </c>
      <c r="D994" s="870" t="s">
        <v>114</v>
      </c>
      <c r="E994" s="871">
        <v>2025.0</v>
      </c>
      <c r="F994" s="871" t="s">
        <v>201</v>
      </c>
      <c r="G994" s="867" t="s">
        <v>9</v>
      </c>
      <c r="H994" s="868"/>
    </row>
    <row r="995">
      <c r="A995" s="869">
        <v>10354.0</v>
      </c>
      <c r="B995" s="870" t="s">
        <v>1272</v>
      </c>
      <c r="C995" s="870" t="s">
        <v>1177</v>
      </c>
      <c r="D995" s="870" t="s">
        <v>114</v>
      </c>
      <c r="E995" s="871">
        <v>2025.0</v>
      </c>
      <c r="F995" s="871" t="s">
        <v>201</v>
      </c>
      <c r="G995" s="867" t="s">
        <v>9</v>
      </c>
      <c r="H995" s="868"/>
    </row>
    <row r="996">
      <c r="A996" s="869">
        <v>10355.0</v>
      </c>
      <c r="B996" s="870" t="s">
        <v>1273</v>
      </c>
      <c r="C996" s="870" t="s">
        <v>1177</v>
      </c>
      <c r="D996" s="870" t="s">
        <v>114</v>
      </c>
      <c r="E996" s="871">
        <v>2025.0</v>
      </c>
      <c r="F996" s="871" t="s">
        <v>255</v>
      </c>
      <c r="G996" s="867" t="s">
        <v>9</v>
      </c>
      <c r="H996" s="868"/>
    </row>
    <row r="997">
      <c r="A997" s="869">
        <v>10356.0</v>
      </c>
      <c r="B997" s="870" t="s">
        <v>1274</v>
      </c>
      <c r="C997" s="870" t="s">
        <v>1177</v>
      </c>
      <c r="D997" s="870" t="s">
        <v>114</v>
      </c>
      <c r="E997" s="871">
        <v>2025.0</v>
      </c>
      <c r="F997" s="871" t="s">
        <v>201</v>
      </c>
      <c r="G997" s="867" t="s">
        <v>9</v>
      </c>
      <c r="H997" s="868"/>
    </row>
    <row r="998">
      <c r="A998" s="869">
        <v>10357.0</v>
      </c>
      <c r="B998" s="870" t="s">
        <v>1275</v>
      </c>
      <c r="C998" s="870" t="s">
        <v>1177</v>
      </c>
      <c r="D998" s="870" t="s">
        <v>221</v>
      </c>
      <c r="E998" s="871">
        <v>2025.0</v>
      </c>
      <c r="F998" s="871" t="s">
        <v>201</v>
      </c>
      <c r="G998" s="867" t="s">
        <v>9</v>
      </c>
      <c r="H998" s="868"/>
    </row>
    <row r="999">
      <c r="A999" s="869">
        <v>10358.0</v>
      </c>
      <c r="B999" s="870" t="s">
        <v>1276</v>
      </c>
      <c r="C999" s="870" t="s">
        <v>1177</v>
      </c>
      <c r="D999" s="870" t="s">
        <v>114</v>
      </c>
      <c r="E999" s="871">
        <v>2025.0</v>
      </c>
      <c r="F999" s="871" t="s">
        <v>201</v>
      </c>
      <c r="G999" s="867" t="s">
        <v>9</v>
      </c>
      <c r="H999" s="868"/>
    </row>
    <row r="1000">
      <c r="A1000" s="869">
        <v>10359.0</v>
      </c>
      <c r="B1000" s="870" t="s">
        <v>1277</v>
      </c>
      <c r="C1000" s="870" t="s">
        <v>1177</v>
      </c>
      <c r="D1000" s="870" t="s">
        <v>114</v>
      </c>
      <c r="E1000" s="871">
        <v>2025.0</v>
      </c>
      <c r="F1000" s="871" t="s">
        <v>201</v>
      </c>
      <c r="G1000" s="867" t="s">
        <v>9</v>
      </c>
      <c r="H1000" s="868"/>
    </row>
    <row r="1001">
      <c r="A1001" s="869">
        <v>10360.0</v>
      </c>
      <c r="B1001" s="870" t="s">
        <v>1278</v>
      </c>
      <c r="C1001" s="870" t="s">
        <v>1177</v>
      </c>
      <c r="D1001" s="870" t="s">
        <v>114</v>
      </c>
      <c r="E1001" s="871">
        <v>2025.0</v>
      </c>
      <c r="F1001" s="871" t="s">
        <v>201</v>
      </c>
      <c r="G1001" s="867" t="s">
        <v>9</v>
      </c>
      <c r="H1001" s="868"/>
    </row>
    <row r="1002">
      <c r="A1002" s="869">
        <v>10361.0</v>
      </c>
      <c r="B1002" s="870" t="s">
        <v>1279</v>
      </c>
      <c r="C1002" s="870" t="s">
        <v>1177</v>
      </c>
      <c r="D1002" s="870" t="s">
        <v>221</v>
      </c>
      <c r="E1002" s="871">
        <v>2025.0</v>
      </c>
      <c r="F1002" s="871" t="s">
        <v>201</v>
      </c>
      <c r="G1002" s="867" t="s">
        <v>9</v>
      </c>
      <c r="H1002" s="868"/>
    </row>
    <row r="1003">
      <c r="A1003" s="869">
        <v>10362.0</v>
      </c>
      <c r="B1003" s="870" t="s">
        <v>1280</v>
      </c>
      <c r="C1003" s="870" t="s">
        <v>1177</v>
      </c>
      <c r="D1003" s="870" t="s">
        <v>114</v>
      </c>
      <c r="E1003" s="871">
        <v>2025.0</v>
      </c>
      <c r="F1003" s="871" t="s">
        <v>201</v>
      </c>
      <c r="G1003" s="867" t="s">
        <v>9</v>
      </c>
      <c r="H1003" s="868"/>
    </row>
    <row r="1004">
      <c r="A1004" s="869">
        <v>10363.0</v>
      </c>
      <c r="B1004" s="870" t="s">
        <v>1281</v>
      </c>
      <c r="C1004" s="870" t="s">
        <v>1177</v>
      </c>
      <c r="D1004" s="870" t="s">
        <v>221</v>
      </c>
      <c r="E1004" s="871">
        <v>2025.0</v>
      </c>
      <c r="F1004" s="871" t="s">
        <v>201</v>
      </c>
      <c r="G1004" s="867" t="s">
        <v>9</v>
      </c>
      <c r="H1004" s="868"/>
    </row>
    <row r="1005">
      <c r="A1005" s="869">
        <v>10364.0</v>
      </c>
      <c r="B1005" s="870" t="s">
        <v>1282</v>
      </c>
      <c r="C1005" s="870" t="s">
        <v>1177</v>
      </c>
      <c r="D1005" s="870" t="s">
        <v>114</v>
      </c>
      <c r="E1005" s="871">
        <v>2025.0</v>
      </c>
      <c r="F1005" s="871" t="s">
        <v>201</v>
      </c>
      <c r="G1005" s="867" t="s">
        <v>9</v>
      </c>
      <c r="H1005" s="868"/>
    </row>
    <row r="1006">
      <c r="A1006" s="869">
        <v>10366.0</v>
      </c>
      <c r="B1006" s="870" t="s">
        <v>1283</v>
      </c>
      <c r="C1006" s="870" t="s">
        <v>1190</v>
      </c>
      <c r="D1006" s="870" t="s">
        <v>221</v>
      </c>
      <c r="E1006" s="871">
        <v>2025.0</v>
      </c>
      <c r="F1006" s="871" t="s">
        <v>201</v>
      </c>
      <c r="G1006" s="867" t="s">
        <v>9</v>
      </c>
      <c r="H1006" s="868"/>
    </row>
    <row r="1007">
      <c r="A1007" s="869">
        <v>10370.0</v>
      </c>
      <c r="B1007" s="870" t="s">
        <v>1284</v>
      </c>
      <c r="C1007" s="870" t="s">
        <v>1205</v>
      </c>
      <c r="D1007" s="870" t="s">
        <v>221</v>
      </c>
      <c r="E1007" s="871">
        <v>2025.0</v>
      </c>
      <c r="F1007" s="871" t="s">
        <v>201</v>
      </c>
      <c r="G1007" s="867" t="s">
        <v>9</v>
      </c>
      <c r="H1007" s="868"/>
    </row>
    <row r="1008">
      <c r="A1008" s="869">
        <v>10378.0</v>
      </c>
      <c r="B1008" s="870" t="s">
        <v>1285</v>
      </c>
      <c r="C1008" s="870" t="s">
        <v>1175</v>
      </c>
      <c r="D1008" s="870" t="s">
        <v>114</v>
      </c>
      <c r="E1008" s="871">
        <v>2025.0</v>
      </c>
      <c r="F1008" s="871" t="s">
        <v>201</v>
      </c>
      <c r="G1008" s="867" t="s">
        <v>9</v>
      </c>
      <c r="H1008" s="868"/>
    </row>
    <row r="1009">
      <c r="A1009" s="869">
        <v>1.0</v>
      </c>
      <c r="B1009" s="870" t="s">
        <v>1286</v>
      </c>
      <c r="C1009" s="870" t="s">
        <v>1287</v>
      </c>
      <c r="D1009" s="870" t="s">
        <v>195</v>
      </c>
      <c r="E1009" s="871">
        <v>2024.0</v>
      </c>
      <c r="F1009" s="871" t="s">
        <v>255</v>
      </c>
      <c r="G1009" s="868"/>
      <c r="H1009" s="868"/>
    </row>
    <row r="1010">
      <c r="A1010" s="869">
        <v>1000.0</v>
      </c>
      <c r="B1010" s="870" t="s">
        <v>1288</v>
      </c>
      <c r="C1010" s="870" t="s">
        <v>1289</v>
      </c>
      <c r="D1010" s="870" t="s">
        <v>216</v>
      </c>
      <c r="E1010" s="871">
        <v>2025.0</v>
      </c>
      <c r="F1010" s="872"/>
      <c r="G1010" s="868"/>
      <c r="H1010" s="868"/>
    </row>
    <row r="1011">
      <c r="A1011" s="869">
        <v>1001.0</v>
      </c>
      <c r="B1011" s="870" t="s">
        <v>1290</v>
      </c>
      <c r="C1011" s="870" t="s">
        <v>1289</v>
      </c>
      <c r="D1011" s="870" t="s">
        <v>192</v>
      </c>
      <c r="E1011" s="871">
        <v>2025.0</v>
      </c>
      <c r="F1011" s="871" t="s">
        <v>193</v>
      </c>
      <c r="G1011" s="868"/>
      <c r="H1011" s="868"/>
    </row>
    <row r="1012">
      <c r="A1012" s="869">
        <v>1026.0</v>
      </c>
      <c r="B1012" s="870" t="s">
        <v>1291</v>
      </c>
      <c r="C1012" s="870" t="s">
        <v>1292</v>
      </c>
      <c r="D1012" s="870" t="s">
        <v>192</v>
      </c>
      <c r="E1012" s="871">
        <v>2024.0</v>
      </c>
      <c r="F1012" s="872"/>
      <c r="G1012" s="868"/>
      <c r="H1012" s="868"/>
    </row>
    <row r="1013">
      <c r="A1013" s="869">
        <v>1066.0</v>
      </c>
      <c r="B1013" s="870" t="s">
        <v>1293</v>
      </c>
      <c r="C1013" s="870" t="s">
        <v>1294</v>
      </c>
      <c r="D1013" s="870" t="s">
        <v>192</v>
      </c>
      <c r="E1013" s="871">
        <v>2024.0</v>
      </c>
      <c r="F1013" s="871" t="s">
        <v>198</v>
      </c>
      <c r="G1013" s="868"/>
      <c r="H1013" s="868"/>
    </row>
    <row r="1014">
      <c r="A1014" s="869">
        <v>1090.0</v>
      </c>
      <c r="B1014" s="870" t="s">
        <v>1295</v>
      </c>
      <c r="C1014" s="870" t="s">
        <v>1296</v>
      </c>
      <c r="D1014" s="870" t="s">
        <v>192</v>
      </c>
      <c r="E1014" s="871">
        <v>2024.0</v>
      </c>
      <c r="F1014" s="871" t="s">
        <v>211</v>
      </c>
      <c r="G1014" s="868"/>
      <c r="H1014" s="868"/>
    </row>
    <row r="1015">
      <c r="A1015" s="869">
        <v>1110.0</v>
      </c>
      <c r="B1015" s="870" t="s">
        <v>1297</v>
      </c>
      <c r="C1015" s="870" t="s">
        <v>1296</v>
      </c>
      <c r="D1015" s="870" t="s">
        <v>192</v>
      </c>
      <c r="E1015" s="871">
        <v>2024.0</v>
      </c>
      <c r="F1015" s="871" t="s">
        <v>198</v>
      </c>
      <c r="G1015" s="868"/>
      <c r="H1015" s="868"/>
    </row>
    <row r="1016">
      <c r="A1016" s="869">
        <v>1139.0</v>
      </c>
      <c r="B1016" s="870" t="s">
        <v>1298</v>
      </c>
      <c r="C1016" s="870" t="s">
        <v>1299</v>
      </c>
      <c r="D1016" s="870" t="s">
        <v>192</v>
      </c>
      <c r="E1016" s="871">
        <v>2024.0</v>
      </c>
      <c r="F1016" s="871" t="s">
        <v>201</v>
      </c>
      <c r="G1016" s="868"/>
      <c r="H1016" s="868"/>
    </row>
    <row r="1017">
      <c r="A1017" s="869">
        <v>1143.0</v>
      </c>
      <c r="B1017" s="870" t="s">
        <v>1300</v>
      </c>
      <c r="C1017" s="870" t="s">
        <v>1299</v>
      </c>
      <c r="D1017" s="870" t="s">
        <v>192</v>
      </c>
      <c r="E1017" s="871">
        <v>2024.0</v>
      </c>
      <c r="F1017" s="871" t="s">
        <v>201</v>
      </c>
      <c r="G1017" s="868"/>
      <c r="H1017" s="868"/>
    </row>
    <row r="1018">
      <c r="A1018" s="869">
        <v>1151.0</v>
      </c>
      <c r="B1018" s="870" t="s">
        <v>1301</v>
      </c>
      <c r="C1018" s="870" t="s">
        <v>1299</v>
      </c>
      <c r="D1018" s="870" t="s">
        <v>195</v>
      </c>
      <c r="E1018" s="871">
        <v>2024.0</v>
      </c>
      <c r="F1018" s="871" t="s">
        <v>198</v>
      </c>
      <c r="G1018" s="868"/>
      <c r="H1018" s="868"/>
    </row>
    <row r="1019">
      <c r="A1019" s="869">
        <v>1158.0</v>
      </c>
      <c r="B1019" s="870" t="s">
        <v>1302</v>
      </c>
      <c r="C1019" s="870" t="s">
        <v>1303</v>
      </c>
      <c r="D1019" s="870" t="s">
        <v>192</v>
      </c>
      <c r="E1019" s="871">
        <v>2024.0</v>
      </c>
      <c r="F1019" s="871" t="s">
        <v>193</v>
      </c>
      <c r="G1019" s="868"/>
      <c r="H1019" s="868"/>
    </row>
    <row r="1020">
      <c r="A1020" s="869">
        <v>1204.0</v>
      </c>
      <c r="B1020" s="870" t="s">
        <v>1304</v>
      </c>
      <c r="C1020" s="870" t="s">
        <v>1305</v>
      </c>
      <c r="D1020" s="870" t="s">
        <v>195</v>
      </c>
      <c r="E1020" s="871">
        <v>2024.0</v>
      </c>
      <c r="F1020" s="871" t="s">
        <v>198</v>
      </c>
      <c r="G1020" s="868"/>
      <c r="H1020" s="868"/>
    </row>
    <row r="1021">
      <c r="A1021" s="869">
        <v>1372.0</v>
      </c>
      <c r="B1021" s="870" t="s">
        <v>1306</v>
      </c>
      <c r="C1021" s="870" t="s">
        <v>1307</v>
      </c>
      <c r="D1021" s="870" t="s">
        <v>192</v>
      </c>
      <c r="E1021" s="871">
        <v>2024.0</v>
      </c>
      <c r="F1021" s="872"/>
      <c r="G1021" s="868"/>
      <c r="H1021" s="868"/>
    </row>
    <row r="1022">
      <c r="A1022" s="869">
        <v>1480.0</v>
      </c>
      <c r="B1022" s="870" t="s">
        <v>1308</v>
      </c>
      <c r="C1022" s="870" t="s">
        <v>1309</v>
      </c>
      <c r="D1022" s="870" t="s">
        <v>195</v>
      </c>
      <c r="E1022" s="871">
        <v>2025.0</v>
      </c>
      <c r="F1022" s="871" t="s">
        <v>196</v>
      </c>
      <c r="G1022" s="868"/>
      <c r="H1022" s="868"/>
    </row>
    <row r="1023">
      <c r="A1023" s="869">
        <v>1533.0</v>
      </c>
      <c r="B1023" s="870" t="s">
        <v>1310</v>
      </c>
      <c r="C1023" s="870" t="s">
        <v>1311</v>
      </c>
      <c r="D1023" s="870" t="s">
        <v>195</v>
      </c>
      <c r="E1023" s="871">
        <v>2024.0</v>
      </c>
      <c r="F1023" s="871" t="s">
        <v>193</v>
      </c>
      <c r="G1023" s="868"/>
      <c r="H1023" s="868"/>
    </row>
    <row r="1024">
      <c r="A1024" s="869">
        <v>1602.0</v>
      </c>
      <c r="B1024" s="870" t="s">
        <v>1312</v>
      </c>
      <c r="C1024" s="870" t="s">
        <v>1313</v>
      </c>
      <c r="D1024" s="870" t="s">
        <v>192</v>
      </c>
      <c r="E1024" s="871">
        <v>2025.0</v>
      </c>
      <c r="F1024" s="871" t="s">
        <v>211</v>
      </c>
      <c r="G1024" s="868"/>
      <c r="H1024" s="868"/>
    </row>
    <row r="1025">
      <c r="A1025" s="869">
        <v>1627.0</v>
      </c>
      <c r="B1025" s="870" t="s">
        <v>1314</v>
      </c>
      <c r="C1025" s="870" t="s">
        <v>1315</v>
      </c>
      <c r="D1025" s="870" t="s">
        <v>195</v>
      </c>
      <c r="E1025" s="871">
        <v>2024.0</v>
      </c>
      <c r="F1025" s="871" t="s">
        <v>193</v>
      </c>
      <c r="G1025" s="868"/>
      <c r="H1025" s="868"/>
    </row>
    <row r="1026">
      <c r="A1026" s="869">
        <v>1672.0</v>
      </c>
      <c r="B1026" s="870" t="s">
        <v>1316</v>
      </c>
      <c r="C1026" s="870" t="s">
        <v>1317</v>
      </c>
      <c r="D1026" s="870" t="s">
        <v>192</v>
      </c>
      <c r="E1026" s="871">
        <v>2024.0</v>
      </c>
      <c r="F1026" s="871" t="s">
        <v>193</v>
      </c>
      <c r="G1026" s="868"/>
      <c r="H1026" s="868"/>
    </row>
    <row r="1027">
      <c r="A1027" s="869">
        <v>1697.0</v>
      </c>
      <c r="B1027" s="870" t="s">
        <v>1318</v>
      </c>
      <c r="C1027" s="870" t="s">
        <v>1319</v>
      </c>
      <c r="D1027" s="870" t="s">
        <v>195</v>
      </c>
      <c r="E1027" s="871">
        <v>2024.0</v>
      </c>
      <c r="F1027" s="871" t="s">
        <v>198</v>
      </c>
      <c r="G1027" s="868"/>
      <c r="H1027" s="868"/>
    </row>
    <row r="1028">
      <c r="A1028" s="869">
        <v>1833.0</v>
      </c>
      <c r="B1028" s="870" t="s">
        <v>1320</v>
      </c>
      <c r="C1028" s="870" t="s">
        <v>1321</v>
      </c>
      <c r="D1028" s="870" t="s">
        <v>195</v>
      </c>
      <c r="E1028" s="871">
        <v>2024.0</v>
      </c>
      <c r="F1028" s="871" t="s">
        <v>201</v>
      </c>
      <c r="G1028" s="868"/>
      <c r="H1028" s="868"/>
    </row>
    <row r="1029">
      <c r="A1029" s="869">
        <v>2031.0</v>
      </c>
      <c r="B1029" s="870" t="s">
        <v>1322</v>
      </c>
      <c r="C1029" s="870" t="s">
        <v>1315</v>
      </c>
      <c r="D1029" s="870" t="s">
        <v>195</v>
      </c>
      <c r="E1029" s="871">
        <v>2024.0</v>
      </c>
      <c r="F1029" s="871" t="s">
        <v>198</v>
      </c>
      <c r="G1029" s="868"/>
      <c r="H1029" s="868"/>
    </row>
    <row r="1030">
      <c r="A1030" s="869">
        <v>2077.0</v>
      </c>
      <c r="B1030" s="870" t="s">
        <v>1323</v>
      </c>
      <c r="C1030" s="870" t="s">
        <v>1324</v>
      </c>
      <c r="D1030" s="870" t="s">
        <v>195</v>
      </c>
      <c r="E1030" s="871">
        <v>2024.0</v>
      </c>
      <c r="F1030" s="872"/>
      <c r="G1030" s="868"/>
      <c r="H1030" s="868"/>
    </row>
    <row r="1031">
      <c r="A1031" s="869">
        <v>2441.0</v>
      </c>
      <c r="B1031" s="870" t="s">
        <v>1325</v>
      </c>
      <c r="C1031" s="870" t="s">
        <v>1326</v>
      </c>
      <c r="D1031" s="870" t="s">
        <v>192</v>
      </c>
      <c r="E1031" s="871">
        <v>2025.0</v>
      </c>
      <c r="F1031" s="871" t="s">
        <v>193</v>
      </c>
      <c r="G1031" s="868"/>
      <c r="H1031" s="868"/>
    </row>
    <row r="1032">
      <c r="A1032" s="869">
        <v>2447.0</v>
      </c>
      <c r="B1032" s="870" t="s">
        <v>1327</v>
      </c>
      <c r="C1032" s="870" t="s">
        <v>527</v>
      </c>
      <c r="D1032" s="870" t="s">
        <v>195</v>
      </c>
      <c r="E1032" s="871">
        <v>2024.0</v>
      </c>
      <c r="F1032" s="871" t="s">
        <v>193</v>
      </c>
      <c r="G1032" s="868"/>
      <c r="H1032" s="868"/>
    </row>
    <row r="1033">
      <c r="A1033" s="869">
        <v>2530.0</v>
      </c>
      <c r="B1033" s="870" t="s">
        <v>1328</v>
      </c>
      <c r="C1033" s="870" t="s">
        <v>1317</v>
      </c>
      <c r="D1033" s="870" t="s">
        <v>195</v>
      </c>
      <c r="E1033" s="871">
        <v>2024.0</v>
      </c>
      <c r="F1033" s="871" t="s">
        <v>193</v>
      </c>
      <c r="G1033" s="868"/>
      <c r="H1033" s="868"/>
    </row>
    <row r="1034">
      <c r="A1034" s="869">
        <v>2796.0</v>
      </c>
      <c r="B1034" s="870" t="s">
        <v>1329</v>
      </c>
      <c r="C1034" s="870" t="s">
        <v>1330</v>
      </c>
      <c r="D1034" s="870" t="s">
        <v>195</v>
      </c>
      <c r="E1034" s="871">
        <v>2024.0</v>
      </c>
      <c r="F1034" s="871" t="s">
        <v>193</v>
      </c>
      <c r="G1034" s="868"/>
      <c r="H1034" s="868"/>
    </row>
    <row r="1035">
      <c r="A1035" s="869">
        <v>2834.0</v>
      </c>
      <c r="B1035" s="870" t="s">
        <v>1331</v>
      </c>
      <c r="C1035" s="870" t="s">
        <v>1324</v>
      </c>
      <c r="D1035" s="870" t="s">
        <v>195</v>
      </c>
      <c r="E1035" s="871">
        <v>2025.0</v>
      </c>
      <c r="F1035" s="871" t="s">
        <v>255</v>
      </c>
      <c r="G1035" s="868"/>
      <c r="H1035" s="868"/>
    </row>
    <row r="1036">
      <c r="A1036" s="869">
        <v>2837.0</v>
      </c>
      <c r="B1036" s="870" t="s">
        <v>1332</v>
      </c>
      <c r="C1036" s="870" t="s">
        <v>1333</v>
      </c>
      <c r="D1036" s="870" t="s">
        <v>195</v>
      </c>
      <c r="E1036" s="871">
        <v>2024.0</v>
      </c>
      <c r="F1036" s="871" t="s">
        <v>193</v>
      </c>
      <c r="G1036" s="868"/>
      <c r="H1036" s="868"/>
    </row>
    <row r="1037">
      <c r="A1037" s="869">
        <v>3086.0</v>
      </c>
      <c r="B1037" s="870" t="s">
        <v>1334</v>
      </c>
      <c r="C1037" s="870" t="s">
        <v>1313</v>
      </c>
      <c r="D1037" s="870" t="s">
        <v>195</v>
      </c>
      <c r="E1037" s="871">
        <v>2025.0</v>
      </c>
      <c r="F1037" s="871" t="s">
        <v>211</v>
      </c>
      <c r="G1037" s="868"/>
      <c r="H1037" s="868"/>
    </row>
    <row r="1038">
      <c r="A1038" s="869">
        <v>3136.0</v>
      </c>
      <c r="B1038" s="870" t="s">
        <v>1335</v>
      </c>
      <c r="C1038" s="870" t="s">
        <v>1315</v>
      </c>
      <c r="D1038" s="870" t="s">
        <v>195</v>
      </c>
      <c r="E1038" s="871">
        <v>2024.0</v>
      </c>
      <c r="F1038" s="871" t="s">
        <v>193</v>
      </c>
      <c r="G1038" s="868"/>
      <c r="H1038" s="868"/>
    </row>
    <row r="1039">
      <c r="A1039" s="869">
        <v>3153.0</v>
      </c>
      <c r="B1039" s="870" t="s">
        <v>1336</v>
      </c>
      <c r="C1039" s="870" t="s">
        <v>1337</v>
      </c>
      <c r="D1039" s="870" t="s">
        <v>195</v>
      </c>
      <c r="E1039" s="871">
        <v>2024.0</v>
      </c>
      <c r="F1039" s="871" t="s">
        <v>193</v>
      </c>
      <c r="G1039" s="868"/>
      <c r="H1039" s="868"/>
    </row>
    <row r="1040">
      <c r="A1040" s="869">
        <v>3208.0</v>
      </c>
      <c r="B1040" s="870" t="s">
        <v>1338</v>
      </c>
      <c r="C1040" s="870" t="s">
        <v>1317</v>
      </c>
      <c r="D1040" s="870" t="s">
        <v>195</v>
      </c>
      <c r="E1040" s="871">
        <v>2024.0</v>
      </c>
      <c r="F1040" s="871" t="s">
        <v>196</v>
      </c>
      <c r="G1040" s="868"/>
      <c r="H1040" s="868"/>
    </row>
    <row r="1041">
      <c r="A1041" s="869">
        <v>3433.0</v>
      </c>
      <c r="B1041" s="870" t="s">
        <v>1339</v>
      </c>
      <c r="C1041" s="870" t="s">
        <v>1313</v>
      </c>
      <c r="D1041" s="870" t="s">
        <v>257</v>
      </c>
      <c r="E1041" s="871">
        <v>2024.0</v>
      </c>
      <c r="F1041" s="871" t="s">
        <v>193</v>
      </c>
      <c r="G1041" s="868"/>
      <c r="H1041" s="868"/>
    </row>
    <row r="1042">
      <c r="A1042" s="869">
        <v>3543.0</v>
      </c>
      <c r="B1042" s="870" t="s">
        <v>1340</v>
      </c>
      <c r="C1042" s="870" t="s">
        <v>1296</v>
      </c>
      <c r="D1042" s="870" t="s">
        <v>195</v>
      </c>
      <c r="E1042" s="871">
        <v>2025.0</v>
      </c>
      <c r="F1042" s="871" t="s">
        <v>211</v>
      </c>
      <c r="G1042" s="868"/>
      <c r="H1042" s="868"/>
    </row>
    <row r="1043">
      <c r="A1043" s="869">
        <v>3768.0</v>
      </c>
      <c r="B1043" s="870" t="s">
        <v>1341</v>
      </c>
      <c r="C1043" s="870" t="s">
        <v>1319</v>
      </c>
      <c r="D1043" s="870" t="s">
        <v>195</v>
      </c>
      <c r="E1043" s="871">
        <v>2024.0</v>
      </c>
      <c r="F1043" s="871" t="s">
        <v>193</v>
      </c>
      <c r="G1043" s="868"/>
      <c r="H1043" s="868"/>
    </row>
    <row r="1044">
      <c r="A1044" s="869">
        <v>3773.0</v>
      </c>
      <c r="B1044" s="870" t="s">
        <v>1342</v>
      </c>
      <c r="C1044" s="870" t="s">
        <v>1313</v>
      </c>
      <c r="D1044" s="870" t="s">
        <v>192</v>
      </c>
      <c r="E1044" s="871">
        <v>2025.0</v>
      </c>
      <c r="F1044" s="871" t="s">
        <v>193</v>
      </c>
      <c r="G1044" s="868"/>
      <c r="H1044" s="868"/>
    </row>
    <row r="1045">
      <c r="A1045" s="869">
        <v>3805.0</v>
      </c>
      <c r="B1045" s="870" t="s">
        <v>1343</v>
      </c>
      <c r="C1045" s="870" t="s">
        <v>1289</v>
      </c>
      <c r="D1045" s="870" t="s">
        <v>195</v>
      </c>
      <c r="E1045" s="871">
        <v>2024.0</v>
      </c>
      <c r="F1045" s="871" t="s">
        <v>201</v>
      </c>
      <c r="G1045" s="868"/>
      <c r="H1045" s="868"/>
    </row>
    <row r="1046">
      <c r="A1046" s="869">
        <v>3848.0</v>
      </c>
      <c r="B1046" s="870" t="s">
        <v>1344</v>
      </c>
      <c r="C1046" s="870" t="s">
        <v>1303</v>
      </c>
      <c r="D1046" s="870" t="s">
        <v>216</v>
      </c>
      <c r="E1046" s="871">
        <v>2024.0</v>
      </c>
      <c r="F1046" s="871" t="s">
        <v>255</v>
      </c>
      <c r="G1046" s="868"/>
      <c r="H1046" s="868"/>
    </row>
    <row r="1047">
      <c r="A1047" s="869">
        <v>3850.0</v>
      </c>
      <c r="B1047" s="870" t="s">
        <v>1345</v>
      </c>
      <c r="C1047" s="870" t="s">
        <v>1346</v>
      </c>
      <c r="D1047" s="870" t="s">
        <v>195</v>
      </c>
      <c r="E1047" s="871">
        <v>2024.0</v>
      </c>
      <c r="F1047" s="871" t="s">
        <v>255</v>
      </c>
      <c r="G1047" s="868"/>
      <c r="H1047" s="868"/>
    </row>
    <row r="1048">
      <c r="A1048" s="869">
        <v>3912.0</v>
      </c>
      <c r="B1048" s="870" t="s">
        <v>1347</v>
      </c>
      <c r="C1048" s="870" t="s">
        <v>1294</v>
      </c>
      <c r="D1048" s="870" t="s">
        <v>195</v>
      </c>
      <c r="E1048" s="871">
        <v>2024.0</v>
      </c>
      <c r="F1048" s="871" t="s">
        <v>196</v>
      </c>
      <c r="G1048" s="868"/>
      <c r="H1048" s="868"/>
    </row>
    <row r="1049">
      <c r="A1049" s="869">
        <v>3988.0</v>
      </c>
      <c r="B1049" s="870" t="s">
        <v>1348</v>
      </c>
      <c r="C1049" s="870" t="s">
        <v>1303</v>
      </c>
      <c r="D1049" s="870" t="s">
        <v>195</v>
      </c>
      <c r="E1049" s="871">
        <v>2024.0</v>
      </c>
      <c r="F1049" s="871" t="s">
        <v>193</v>
      </c>
      <c r="G1049" s="868"/>
      <c r="H1049" s="868"/>
    </row>
    <row r="1050">
      <c r="A1050" s="869">
        <v>4057.0</v>
      </c>
      <c r="B1050" s="870" t="s">
        <v>1349</v>
      </c>
      <c r="C1050" s="870" t="s">
        <v>1309</v>
      </c>
      <c r="D1050" s="870" t="s">
        <v>195</v>
      </c>
      <c r="E1050" s="871">
        <v>2024.0</v>
      </c>
      <c r="F1050" s="871" t="s">
        <v>193</v>
      </c>
      <c r="G1050" s="868"/>
      <c r="H1050" s="868"/>
    </row>
    <row r="1051">
      <c r="A1051" s="869">
        <v>4243.0</v>
      </c>
      <c r="B1051" s="870" t="s">
        <v>1350</v>
      </c>
      <c r="C1051" s="870" t="s">
        <v>1351</v>
      </c>
      <c r="D1051" s="870" t="s">
        <v>195</v>
      </c>
      <c r="E1051" s="871">
        <v>2025.0</v>
      </c>
      <c r="F1051" s="871" t="s">
        <v>193</v>
      </c>
      <c r="G1051" s="868"/>
      <c r="H1051" s="868"/>
    </row>
    <row r="1052">
      <c r="A1052" s="869">
        <v>4356.0</v>
      </c>
      <c r="B1052" s="870" t="s">
        <v>1352</v>
      </c>
      <c r="C1052" s="870" t="s">
        <v>1337</v>
      </c>
      <c r="D1052" s="870" t="s">
        <v>195</v>
      </c>
      <c r="E1052" s="871">
        <v>2024.0</v>
      </c>
      <c r="F1052" s="871" t="s">
        <v>211</v>
      </c>
      <c r="G1052" s="868"/>
      <c r="H1052" s="868"/>
    </row>
    <row r="1053">
      <c r="A1053" s="869">
        <v>4446.0</v>
      </c>
      <c r="B1053" s="870" t="s">
        <v>1353</v>
      </c>
      <c r="C1053" s="870" t="s">
        <v>1337</v>
      </c>
      <c r="D1053" s="870" t="s">
        <v>195</v>
      </c>
      <c r="E1053" s="871">
        <v>2024.0</v>
      </c>
      <c r="F1053" s="871" t="s">
        <v>198</v>
      </c>
      <c r="G1053" s="868"/>
      <c r="H1053" s="868"/>
    </row>
    <row r="1054">
      <c r="A1054" s="869">
        <v>4474.0</v>
      </c>
      <c r="B1054" s="870" t="s">
        <v>1354</v>
      </c>
      <c r="C1054" s="870" t="s">
        <v>1303</v>
      </c>
      <c r="D1054" s="870" t="s">
        <v>195</v>
      </c>
      <c r="E1054" s="871">
        <v>2025.0</v>
      </c>
      <c r="F1054" s="871" t="s">
        <v>201</v>
      </c>
      <c r="G1054" s="868"/>
      <c r="H1054" s="868"/>
    </row>
    <row r="1055">
      <c r="A1055" s="869">
        <v>4532.0</v>
      </c>
      <c r="B1055" s="870" t="s">
        <v>1355</v>
      </c>
      <c r="C1055" s="870" t="s">
        <v>1351</v>
      </c>
      <c r="D1055" s="870" t="s">
        <v>195</v>
      </c>
      <c r="E1055" s="871">
        <v>2024.0</v>
      </c>
      <c r="F1055" s="871" t="s">
        <v>198</v>
      </c>
      <c r="G1055" s="868"/>
      <c r="H1055" s="868"/>
    </row>
    <row r="1056">
      <c r="A1056" s="869">
        <v>4566.0</v>
      </c>
      <c r="B1056" s="870" t="s">
        <v>1356</v>
      </c>
      <c r="C1056" s="870" t="s">
        <v>1309</v>
      </c>
      <c r="D1056" s="870" t="s">
        <v>192</v>
      </c>
      <c r="E1056" s="871">
        <v>2024.0</v>
      </c>
      <c r="F1056" s="871" t="s">
        <v>193</v>
      </c>
      <c r="G1056" s="868"/>
      <c r="H1056" s="868"/>
    </row>
    <row r="1057">
      <c r="A1057" s="869">
        <v>4567.0</v>
      </c>
      <c r="B1057" s="870" t="s">
        <v>1357</v>
      </c>
      <c r="C1057" s="870" t="s">
        <v>1309</v>
      </c>
      <c r="D1057" s="870" t="s">
        <v>195</v>
      </c>
      <c r="E1057" s="871">
        <v>2025.0</v>
      </c>
      <c r="F1057" s="871" t="s">
        <v>196</v>
      </c>
      <c r="G1057" s="868"/>
      <c r="H1057" s="868"/>
    </row>
    <row r="1058">
      <c r="A1058" s="869">
        <v>4602.0</v>
      </c>
      <c r="B1058" s="870" t="s">
        <v>1358</v>
      </c>
      <c r="C1058" s="870" t="s">
        <v>1294</v>
      </c>
      <c r="D1058" s="870" t="s">
        <v>192</v>
      </c>
      <c r="E1058" s="871">
        <v>2025.0</v>
      </c>
      <c r="F1058" s="871" t="s">
        <v>193</v>
      </c>
      <c r="G1058" s="868"/>
      <c r="H1058" s="868"/>
    </row>
    <row r="1059">
      <c r="A1059" s="869">
        <v>4669.0</v>
      </c>
      <c r="B1059" s="870" t="s">
        <v>1359</v>
      </c>
      <c r="C1059" s="870" t="s">
        <v>1315</v>
      </c>
      <c r="D1059" s="870" t="s">
        <v>195</v>
      </c>
      <c r="E1059" s="871">
        <v>2024.0</v>
      </c>
      <c r="F1059" s="871" t="s">
        <v>196</v>
      </c>
      <c r="G1059" s="868"/>
      <c r="H1059" s="868"/>
    </row>
    <row r="1060">
      <c r="A1060" s="869">
        <v>4794.0</v>
      </c>
      <c r="B1060" s="870" t="s">
        <v>1360</v>
      </c>
      <c r="C1060" s="870" t="s">
        <v>1321</v>
      </c>
      <c r="D1060" s="870" t="s">
        <v>192</v>
      </c>
      <c r="E1060" s="871">
        <v>2024.0</v>
      </c>
      <c r="F1060" s="871" t="s">
        <v>198</v>
      </c>
      <c r="G1060" s="868"/>
      <c r="H1060" s="868"/>
    </row>
    <row r="1061">
      <c r="A1061" s="869">
        <v>4839.0</v>
      </c>
      <c r="B1061" s="870" t="s">
        <v>1361</v>
      </c>
      <c r="C1061" s="870" t="s">
        <v>1313</v>
      </c>
      <c r="D1061" s="870" t="s">
        <v>195</v>
      </c>
      <c r="E1061" s="871">
        <v>2024.0</v>
      </c>
      <c r="F1061" s="871" t="s">
        <v>201</v>
      </c>
      <c r="G1061" s="868"/>
      <c r="H1061" s="868"/>
    </row>
    <row r="1062">
      <c r="A1062" s="869">
        <v>4938.0</v>
      </c>
      <c r="B1062" s="870" t="s">
        <v>1362</v>
      </c>
      <c r="C1062" s="870" t="s">
        <v>1311</v>
      </c>
      <c r="D1062" s="870" t="s">
        <v>195</v>
      </c>
      <c r="E1062" s="871">
        <v>2024.0</v>
      </c>
      <c r="F1062" s="871" t="s">
        <v>196</v>
      </c>
      <c r="G1062" s="868"/>
      <c r="H1062" s="868"/>
    </row>
    <row r="1063">
      <c r="A1063" s="869">
        <v>4985.0</v>
      </c>
      <c r="B1063" s="870" t="s">
        <v>1363</v>
      </c>
      <c r="C1063" s="870" t="s">
        <v>1305</v>
      </c>
      <c r="D1063" s="870" t="s">
        <v>195</v>
      </c>
      <c r="E1063" s="871">
        <v>2024.0</v>
      </c>
      <c r="F1063" s="871" t="s">
        <v>201</v>
      </c>
      <c r="G1063" s="868"/>
      <c r="H1063" s="868"/>
    </row>
    <row r="1064">
      <c r="A1064" s="869">
        <v>5003.0</v>
      </c>
      <c r="B1064" s="870" t="s">
        <v>1364</v>
      </c>
      <c r="C1064" s="870" t="s">
        <v>1287</v>
      </c>
      <c r="D1064" s="870" t="s">
        <v>192</v>
      </c>
      <c r="E1064" s="871">
        <v>2024.0</v>
      </c>
      <c r="F1064" s="871" t="s">
        <v>193</v>
      </c>
      <c r="G1064" s="868"/>
      <c r="H1064" s="868"/>
    </row>
    <row r="1065">
      <c r="A1065" s="869">
        <v>5204.0</v>
      </c>
      <c r="B1065" s="870" t="s">
        <v>1365</v>
      </c>
      <c r="C1065" s="870" t="s">
        <v>1313</v>
      </c>
      <c r="D1065" s="870" t="s">
        <v>195</v>
      </c>
      <c r="E1065" s="871">
        <v>2025.0</v>
      </c>
      <c r="F1065" s="871" t="s">
        <v>211</v>
      </c>
      <c r="G1065" s="868"/>
      <c r="H1065" s="868"/>
    </row>
    <row r="1066">
      <c r="A1066" s="869">
        <v>5348.0</v>
      </c>
      <c r="B1066" s="870" t="s">
        <v>1366</v>
      </c>
      <c r="C1066" s="870" t="s">
        <v>1321</v>
      </c>
      <c r="D1066" s="870" t="s">
        <v>195</v>
      </c>
      <c r="E1066" s="871">
        <v>2024.0</v>
      </c>
      <c r="F1066" s="871" t="s">
        <v>193</v>
      </c>
      <c r="G1066" s="868"/>
      <c r="H1066" s="868"/>
    </row>
    <row r="1067">
      <c r="A1067" s="869">
        <v>5363.0</v>
      </c>
      <c r="B1067" s="870" t="s">
        <v>1367</v>
      </c>
      <c r="C1067" s="870" t="s">
        <v>1324</v>
      </c>
      <c r="D1067" s="870" t="s">
        <v>195</v>
      </c>
      <c r="E1067" s="871">
        <v>2024.0</v>
      </c>
      <c r="F1067" s="872"/>
      <c r="G1067" s="868"/>
      <c r="H1067" s="868"/>
    </row>
    <row r="1068">
      <c r="A1068" s="869">
        <v>5366.0</v>
      </c>
      <c r="B1068" s="870" t="s">
        <v>1368</v>
      </c>
      <c r="C1068" s="870" t="s">
        <v>1369</v>
      </c>
      <c r="D1068" s="870" t="s">
        <v>192</v>
      </c>
      <c r="E1068" s="871">
        <v>2024.0</v>
      </c>
      <c r="F1068" s="871" t="s">
        <v>196</v>
      </c>
      <c r="G1068" s="868"/>
      <c r="H1068" s="868"/>
    </row>
    <row r="1069">
      <c r="A1069" s="869">
        <v>5489.0</v>
      </c>
      <c r="B1069" s="870" t="s">
        <v>1370</v>
      </c>
      <c r="C1069" s="870" t="s">
        <v>1371</v>
      </c>
      <c r="D1069" s="870" t="s">
        <v>216</v>
      </c>
      <c r="E1069" s="871">
        <v>2025.0</v>
      </c>
      <c r="F1069" s="872"/>
      <c r="G1069" s="868"/>
      <c r="H1069" s="868"/>
    </row>
    <row r="1070">
      <c r="A1070" s="869">
        <v>5513.0</v>
      </c>
      <c r="B1070" s="870" t="s">
        <v>1372</v>
      </c>
      <c r="C1070" s="870" t="s">
        <v>1296</v>
      </c>
      <c r="D1070" s="870" t="s">
        <v>257</v>
      </c>
      <c r="E1070" s="871">
        <v>2025.0</v>
      </c>
      <c r="F1070" s="871" t="s">
        <v>196</v>
      </c>
      <c r="G1070" s="868"/>
      <c r="H1070" s="868"/>
    </row>
    <row r="1071">
      <c r="A1071" s="869">
        <v>5578.0</v>
      </c>
      <c r="B1071" s="870" t="s">
        <v>1373</v>
      </c>
      <c r="C1071" s="870" t="s">
        <v>1351</v>
      </c>
      <c r="D1071" s="870" t="s">
        <v>257</v>
      </c>
      <c r="E1071" s="871">
        <v>2024.0</v>
      </c>
      <c r="F1071" s="871" t="s">
        <v>201</v>
      </c>
      <c r="G1071" s="868"/>
      <c r="H1071" s="868"/>
    </row>
    <row r="1072">
      <c r="A1072" s="869">
        <v>5590.0</v>
      </c>
      <c r="B1072" s="870" t="s">
        <v>1374</v>
      </c>
      <c r="C1072" s="870" t="s">
        <v>1375</v>
      </c>
      <c r="D1072" s="870" t="s">
        <v>192</v>
      </c>
      <c r="E1072" s="871">
        <v>2025.0</v>
      </c>
      <c r="F1072" s="871" t="s">
        <v>198</v>
      </c>
      <c r="G1072" s="868"/>
      <c r="H1072" s="868"/>
    </row>
    <row r="1073">
      <c r="A1073" s="869">
        <v>5786.0</v>
      </c>
      <c r="B1073" s="870" t="s">
        <v>1376</v>
      </c>
      <c r="C1073" s="870" t="s">
        <v>1303</v>
      </c>
      <c r="D1073" s="870" t="s">
        <v>195</v>
      </c>
      <c r="E1073" s="871">
        <v>2024.0</v>
      </c>
      <c r="F1073" s="871" t="s">
        <v>193</v>
      </c>
      <c r="G1073" s="868"/>
      <c r="H1073" s="868"/>
    </row>
    <row r="1074">
      <c r="A1074" s="869">
        <v>5808.0</v>
      </c>
      <c r="B1074" s="870" t="s">
        <v>1377</v>
      </c>
      <c r="C1074" s="870" t="s">
        <v>1321</v>
      </c>
      <c r="D1074" s="870" t="s">
        <v>195</v>
      </c>
      <c r="E1074" s="871">
        <v>2024.0</v>
      </c>
      <c r="F1074" s="871" t="s">
        <v>198</v>
      </c>
      <c r="G1074" s="868"/>
      <c r="H1074" s="868"/>
    </row>
    <row r="1075">
      <c r="A1075" s="869">
        <v>6065.0</v>
      </c>
      <c r="B1075" s="870" t="s">
        <v>1378</v>
      </c>
      <c r="C1075" s="870" t="s">
        <v>1371</v>
      </c>
      <c r="D1075" s="870" t="s">
        <v>192</v>
      </c>
      <c r="E1075" s="871">
        <v>2025.0</v>
      </c>
      <c r="F1075" s="871" t="s">
        <v>255</v>
      </c>
      <c r="G1075" s="868"/>
      <c r="H1075" s="868"/>
    </row>
    <row r="1076">
      <c r="A1076" s="869">
        <v>6109.0</v>
      </c>
      <c r="B1076" s="870" t="s">
        <v>1379</v>
      </c>
      <c r="C1076" s="870" t="s">
        <v>1371</v>
      </c>
      <c r="D1076" s="870" t="s">
        <v>192</v>
      </c>
      <c r="E1076" s="871">
        <v>2024.0</v>
      </c>
      <c r="F1076" s="871" t="s">
        <v>201</v>
      </c>
      <c r="G1076" s="868"/>
      <c r="H1076" s="868"/>
    </row>
    <row r="1077">
      <c r="A1077" s="869">
        <v>6121.0</v>
      </c>
      <c r="B1077" s="870" t="s">
        <v>1380</v>
      </c>
      <c r="C1077" s="870" t="s">
        <v>1313</v>
      </c>
      <c r="D1077" s="870" t="s">
        <v>195</v>
      </c>
      <c r="E1077" s="871">
        <v>2024.0</v>
      </c>
      <c r="F1077" s="871" t="s">
        <v>196</v>
      </c>
      <c r="G1077" s="868"/>
      <c r="H1077" s="868"/>
    </row>
    <row r="1078">
      <c r="A1078" s="869">
        <v>6127.0</v>
      </c>
      <c r="B1078" s="870" t="s">
        <v>1381</v>
      </c>
      <c r="C1078" s="870" t="s">
        <v>1371</v>
      </c>
      <c r="D1078" s="870" t="s">
        <v>192</v>
      </c>
      <c r="E1078" s="871">
        <v>2024.0</v>
      </c>
      <c r="F1078" s="871" t="s">
        <v>255</v>
      </c>
      <c r="G1078" s="868"/>
      <c r="H1078" s="868"/>
    </row>
    <row r="1079">
      <c r="A1079" s="869">
        <v>6128.0</v>
      </c>
      <c r="B1079" s="870" t="s">
        <v>1382</v>
      </c>
      <c r="C1079" s="870" t="s">
        <v>1313</v>
      </c>
      <c r="D1079" s="870" t="s">
        <v>195</v>
      </c>
      <c r="E1079" s="871">
        <v>2025.0</v>
      </c>
      <c r="F1079" s="871" t="s">
        <v>211</v>
      </c>
      <c r="G1079" s="868"/>
      <c r="H1079" s="868"/>
    </row>
    <row r="1080">
      <c r="A1080" s="869">
        <v>6149.0</v>
      </c>
      <c r="B1080" s="870" t="s">
        <v>1383</v>
      </c>
      <c r="C1080" s="870" t="s">
        <v>1371</v>
      </c>
      <c r="D1080" s="870" t="s">
        <v>192</v>
      </c>
      <c r="E1080" s="871">
        <v>2024.0</v>
      </c>
      <c r="F1080" s="872"/>
      <c r="G1080" s="868"/>
      <c r="H1080" s="868"/>
    </row>
    <row r="1081">
      <c r="A1081" s="869">
        <v>6178.0</v>
      </c>
      <c r="B1081" s="870" t="s">
        <v>1384</v>
      </c>
      <c r="C1081" s="870" t="s">
        <v>1330</v>
      </c>
      <c r="D1081" s="870" t="s">
        <v>192</v>
      </c>
      <c r="E1081" s="871">
        <v>2024.0</v>
      </c>
      <c r="F1081" s="871" t="s">
        <v>193</v>
      </c>
      <c r="G1081" s="868"/>
      <c r="H1081" s="868"/>
    </row>
    <row r="1082">
      <c r="A1082" s="869">
        <v>6394.0</v>
      </c>
      <c r="B1082" s="870" t="s">
        <v>1385</v>
      </c>
      <c r="C1082" s="870" t="s">
        <v>1386</v>
      </c>
      <c r="D1082" s="870" t="s">
        <v>195</v>
      </c>
      <c r="E1082" s="871">
        <v>2024.0</v>
      </c>
      <c r="F1082" s="871" t="s">
        <v>211</v>
      </c>
      <c r="G1082" s="868"/>
      <c r="H1082" s="868"/>
    </row>
    <row r="1083">
      <c r="A1083" s="869">
        <v>6452.0</v>
      </c>
      <c r="B1083" s="870" t="s">
        <v>1387</v>
      </c>
      <c r="C1083" s="870" t="s">
        <v>1388</v>
      </c>
      <c r="D1083" s="870" t="s">
        <v>192</v>
      </c>
      <c r="E1083" s="871">
        <v>2024.0</v>
      </c>
      <c r="F1083" s="871" t="s">
        <v>198</v>
      </c>
      <c r="G1083" s="868"/>
      <c r="H1083" s="868"/>
    </row>
    <row r="1084">
      <c r="A1084" s="869">
        <v>6455.0</v>
      </c>
      <c r="B1084" s="870" t="s">
        <v>1389</v>
      </c>
      <c r="C1084" s="870" t="s">
        <v>1337</v>
      </c>
      <c r="D1084" s="870" t="s">
        <v>195</v>
      </c>
      <c r="E1084" s="871">
        <v>2024.0</v>
      </c>
      <c r="F1084" s="871" t="s">
        <v>198</v>
      </c>
      <c r="G1084" s="868"/>
      <c r="H1084" s="868"/>
    </row>
    <row r="1085">
      <c r="A1085" s="869">
        <v>6470.0</v>
      </c>
      <c r="B1085" s="870" t="s">
        <v>1390</v>
      </c>
      <c r="C1085" s="870" t="s">
        <v>1388</v>
      </c>
      <c r="D1085" s="870" t="s">
        <v>192</v>
      </c>
      <c r="E1085" s="871">
        <v>2024.0</v>
      </c>
      <c r="F1085" s="871" t="s">
        <v>198</v>
      </c>
      <c r="G1085" s="868"/>
      <c r="H1085" s="868"/>
    </row>
    <row r="1086">
      <c r="A1086" s="869">
        <v>6492.0</v>
      </c>
      <c r="B1086" s="870" t="s">
        <v>1391</v>
      </c>
      <c r="C1086" s="870" t="s">
        <v>1309</v>
      </c>
      <c r="D1086" s="870" t="s">
        <v>195</v>
      </c>
      <c r="E1086" s="871">
        <v>2024.0</v>
      </c>
      <c r="F1086" s="871" t="s">
        <v>196</v>
      </c>
      <c r="G1086" s="868"/>
      <c r="H1086" s="868"/>
    </row>
    <row r="1087">
      <c r="A1087" s="869">
        <v>6516.0</v>
      </c>
      <c r="B1087" s="870" t="s">
        <v>1392</v>
      </c>
      <c r="C1087" s="870" t="s">
        <v>1303</v>
      </c>
      <c r="D1087" s="870" t="s">
        <v>195</v>
      </c>
      <c r="E1087" s="871">
        <v>2024.0</v>
      </c>
      <c r="F1087" s="871" t="s">
        <v>196</v>
      </c>
      <c r="G1087" s="868"/>
      <c r="H1087" s="868"/>
    </row>
    <row r="1088">
      <c r="A1088" s="869">
        <v>6528.0</v>
      </c>
      <c r="B1088" s="870" t="s">
        <v>1393</v>
      </c>
      <c r="C1088" s="870" t="s">
        <v>1375</v>
      </c>
      <c r="D1088" s="870" t="s">
        <v>195</v>
      </c>
      <c r="E1088" s="871">
        <v>2024.0</v>
      </c>
      <c r="F1088" s="871" t="s">
        <v>201</v>
      </c>
      <c r="G1088" s="868"/>
      <c r="H1088" s="868"/>
    </row>
    <row r="1089">
      <c r="A1089" s="869">
        <v>6597.0</v>
      </c>
      <c r="B1089" s="870" t="s">
        <v>1394</v>
      </c>
      <c r="C1089" s="870" t="s">
        <v>527</v>
      </c>
      <c r="D1089" s="870" t="s">
        <v>195</v>
      </c>
      <c r="E1089" s="871">
        <v>2024.0</v>
      </c>
      <c r="F1089" s="871" t="s">
        <v>196</v>
      </c>
      <c r="G1089" s="868"/>
      <c r="H1089" s="868"/>
    </row>
    <row r="1090">
      <c r="A1090" s="869">
        <v>6607.0</v>
      </c>
      <c r="B1090" s="870" t="s">
        <v>1395</v>
      </c>
      <c r="C1090" s="870" t="s">
        <v>527</v>
      </c>
      <c r="D1090" s="870" t="s">
        <v>257</v>
      </c>
      <c r="E1090" s="871">
        <v>2024.0</v>
      </c>
      <c r="F1090" s="871" t="s">
        <v>196</v>
      </c>
      <c r="G1090" s="868"/>
      <c r="H1090" s="868"/>
    </row>
    <row r="1091">
      <c r="A1091" s="869">
        <v>6632.0</v>
      </c>
      <c r="B1091" s="870" t="s">
        <v>1396</v>
      </c>
      <c r="C1091" s="870" t="s">
        <v>1351</v>
      </c>
      <c r="D1091" s="870" t="s">
        <v>195</v>
      </c>
      <c r="E1091" s="871">
        <v>2024.0</v>
      </c>
      <c r="F1091" s="871" t="s">
        <v>196</v>
      </c>
      <c r="G1091" s="868"/>
      <c r="H1091" s="868"/>
    </row>
    <row r="1092">
      <c r="A1092" s="869">
        <v>6634.0</v>
      </c>
      <c r="B1092" s="870" t="s">
        <v>1397</v>
      </c>
      <c r="C1092" s="870" t="s">
        <v>1351</v>
      </c>
      <c r="D1092" s="870" t="s">
        <v>192</v>
      </c>
      <c r="E1092" s="871">
        <v>2024.0</v>
      </c>
      <c r="F1092" s="871" t="s">
        <v>198</v>
      </c>
      <c r="G1092" s="868"/>
      <c r="H1092" s="868"/>
    </row>
    <row r="1093">
      <c r="A1093" s="869">
        <v>6686.0</v>
      </c>
      <c r="B1093" s="870" t="s">
        <v>1398</v>
      </c>
      <c r="C1093" s="870" t="s">
        <v>1321</v>
      </c>
      <c r="D1093" s="870" t="s">
        <v>192</v>
      </c>
      <c r="E1093" s="871">
        <v>2024.0</v>
      </c>
      <c r="F1093" s="871" t="s">
        <v>198</v>
      </c>
      <c r="G1093" s="868"/>
      <c r="H1093" s="868"/>
    </row>
    <row r="1094">
      <c r="A1094" s="869">
        <v>6693.0</v>
      </c>
      <c r="B1094" s="870" t="s">
        <v>1399</v>
      </c>
      <c r="C1094" s="870" t="s">
        <v>527</v>
      </c>
      <c r="D1094" s="870" t="s">
        <v>195</v>
      </c>
      <c r="E1094" s="871">
        <v>2024.0</v>
      </c>
      <c r="F1094" s="871" t="s">
        <v>196</v>
      </c>
      <c r="G1094" s="868"/>
      <c r="H1094" s="868"/>
    </row>
    <row r="1095">
      <c r="A1095" s="869">
        <v>6702.0</v>
      </c>
      <c r="B1095" s="870" t="s">
        <v>1400</v>
      </c>
      <c r="C1095" s="870" t="s">
        <v>1321</v>
      </c>
      <c r="D1095" s="870" t="s">
        <v>192</v>
      </c>
      <c r="E1095" s="871">
        <v>2024.0</v>
      </c>
      <c r="F1095" s="871" t="s">
        <v>201</v>
      </c>
      <c r="G1095" s="868"/>
      <c r="H1095" s="868"/>
    </row>
    <row r="1096">
      <c r="A1096" s="869">
        <v>6722.0</v>
      </c>
      <c r="B1096" s="870" t="s">
        <v>1401</v>
      </c>
      <c r="C1096" s="870" t="s">
        <v>1303</v>
      </c>
      <c r="D1096" s="870" t="s">
        <v>257</v>
      </c>
      <c r="E1096" s="871">
        <v>2024.0</v>
      </c>
      <c r="F1096" s="871" t="s">
        <v>193</v>
      </c>
      <c r="G1096" s="868"/>
      <c r="H1096" s="868"/>
    </row>
    <row r="1097">
      <c r="A1097" s="869">
        <v>6736.0</v>
      </c>
      <c r="B1097" s="870" t="s">
        <v>1402</v>
      </c>
      <c r="C1097" s="870" t="s">
        <v>1299</v>
      </c>
      <c r="D1097" s="870" t="s">
        <v>192</v>
      </c>
      <c r="E1097" s="871">
        <v>2024.0</v>
      </c>
      <c r="F1097" s="871" t="s">
        <v>198</v>
      </c>
      <c r="G1097" s="868"/>
      <c r="H1097" s="868"/>
    </row>
    <row r="1098">
      <c r="A1098" s="869">
        <v>6779.0</v>
      </c>
      <c r="B1098" s="870" t="s">
        <v>1403</v>
      </c>
      <c r="C1098" s="870" t="s">
        <v>1311</v>
      </c>
      <c r="D1098" s="870" t="s">
        <v>195</v>
      </c>
      <c r="E1098" s="871">
        <v>2024.0</v>
      </c>
      <c r="F1098" s="871" t="s">
        <v>198</v>
      </c>
      <c r="G1098" s="867" t="s">
        <v>14</v>
      </c>
      <c r="H1098" s="868"/>
    </row>
    <row r="1099">
      <c r="A1099" s="869">
        <v>6807.0</v>
      </c>
      <c r="B1099" s="870" t="s">
        <v>1404</v>
      </c>
      <c r="C1099" s="870" t="s">
        <v>1375</v>
      </c>
      <c r="D1099" s="870" t="s">
        <v>192</v>
      </c>
      <c r="E1099" s="871">
        <v>2024.0</v>
      </c>
      <c r="F1099" s="871" t="s">
        <v>193</v>
      </c>
      <c r="G1099" s="868"/>
      <c r="H1099" s="868"/>
    </row>
    <row r="1100">
      <c r="A1100" s="869">
        <v>6835.0</v>
      </c>
      <c r="B1100" s="870" t="s">
        <v>1405</v>
      </c>
      <c r="C1100" s="870" t="s">
        <v>1375</v>
      </c>
      <c r="D1100" s="870" t="s">
        <v>192</v>
      </c>
      <c r="E1100" s="871">
        <v>2024.0</v>
      </c>
      <c r="F1100" s="871" t="s">
        <v>198</v>
      </c>
      <c r="G1100" s="868"/>
      <c r="H1100" s="868"/>
    </row>
    <row r="1101">
      <c r="A1101" s="869">
        <v>6875.0</v>
      </c>
      <c r="B1101" s="870" t="s">
        <v>1406</v>
      </c>
      <c r="C1101" s="870" t="s">
        <v>1369</v>
      </c>
      <c r="D1101" s="870" t="s">
        <v>192</v>
      </c>
      <c r="E1101" s="871">
        <v>2024.0</v>
      </c>
      <c r="F1101" s="871" t="s">
        <v>196</v>
      </c>
      <c r="G1101" s="868"/>
      <c r="H1101" s="868"/>
    </row>
    <row r="1102">
      <c r="A1102" s="869">
        <v>6949.0</v>
      </c>
      <c r="B1102" s="870" t="s">
        <v>1407</v>
      </c>
      <c r="C1102" s="870" t="s">
        <v>1309</v>
      </c>
      <c r="D1102" s="870" t="s">
        <v>195</v>
      </c>
      <c r="E1102" s="871">
        <v>2024.0</v>
      </c>
      <c r="F1102" s="871" t="s">
        <v>193</v>
      </c>
      <c r="G1102" s="868"/>
      <c r="H1102" s="868"/>
    </row>
    <row r="1103">
      <c r="A1103" s="869">
        <v>6958.0</v>
      </c>
      <c r="B1103" s="870" t="s">
        <v>1408</v>
      </c>
      <c r="C1103" s="870" t="s">
        <v>1311</v>
      </c>
      <c r="D1103" s="870" t="s">
        <v>195</v>
      </c>
      <c r="E1103" s="871">
        <v>2024.0</v>
      </c>
      <c r="F1103" s="871" t="s">
        <v>193</v>
      </c>
      <c r="G1103" s="868"/>
      <c r="H1103" s="868"/>
    </row>
    <row r="1104">
      <c r="A1104" s="869">
        <v>7266.0</v>
      </c>
      <c r="B1104" s="870" t="s">
        <v>1409</v>
      </c>
      <c r="C1104" s="870" t="s">
        <v>1315</v>
      </c>
      <c r="D1104" s="870" t="s">
        <v>195</v>
      </c>
      <c r="E1104" s="871">
        <v>2024.0</v>
      </c>
      <c r="F1104" s="871" t="s">
        <v>198</v>
      </c>
      <c r="G1104" s="868"/>
      <c r="H1104" s="868"/>
    </row>
    <row r="1105">
      <c r="A1105" s="869">
        <v>7318.0</v>
      </c>
      <c r="B1105" s="870" t="s">
        <v>1410</v>
      </c>
      <c r="C1105" s="870" t="s">
        <v>1319</v>
      </c>
      <c r="D1105" s="870" t="s">
        <v>216</v>
      </c>
      <c r="E1105" s="871">
        <v>2024.0</v>
      </c>
      <c r="F1105" s="872"/>
      <c r="G1105" s="868"/>
      <c r="H1105" s="868"/>
    </row>
    <row r="1106">
      <c r="A1106" s="869">
        <v>7607.0</v>
      </c>
      <c r="B1106" s="870" t="s">
        <v>1411</v>
      </c>
      <c r="C1106" s="870" t="s">
        <v>1311</v>
      </c>
      <c r="D1106" s="870" t="s">
        <v>195</v>
      </c>
      <c r="E1106" s="871">
        <v>2024.0</v>
      </c>
      <c r="F1106" s="871" t="s">
        <v>211</v>
      </c>
      <c r="G1106" s="868"/>
      <c r="H1106" s="868"/>
    </row>
    <row r="1107">
      <c r="A1107" s="869">
        <v>7665.0</v>
      </c>
      <c r="B1107" s="870" t="s">
        <v>1412</v>
      </c>
      <c r="C1107" s="870" t="s">
        <v>1309</v>
      </c>
      <c r="D1107" s="870" t="s">
        <v>195</v>
      </c>
      <c r="E1107" s="871">
        <v>2024.0</v>
      </c>
      <c r="F1107" s="871" t="s">
        <v>193</v>
      </c>
      <c r="G1107" s="868"/>
      <c r="H1107" s="868"/>
    </row>
    <row r="1108">
      <c r="A1108" s="869">
        <v>7792.0</v>
      </c>
      <c r="B1108" s="870" t="s">
        <v>1413</v>
      </c>
      <c r="C1108" s="870" t="s">
        <v>1315</v>
      </c>
      <c r="D1108" s="870" t="s">
        <v>114</v>
      </c>
      <c r="E1108" s="871">
        <v>2024.0</v>
      </c>
      <c r="F1108" s="871" t="s">
        <v>193</v>
      </c>
      <c r="G1108" s="868"/>
      <c r="H1108" s="868"/>
    </row>
    <row r="1109">
      <c r="A1109" s="869">
        <v>7924.0</v>
      </c>
      <c r="B1109" s="870" t="s">
        <v>1414</v>
      </c>
      <c r="C1109" s="870" t="s">
        <v>1315</v>
      </c>
      <c r="D1109" s="870" t="s">
        <v>114</v>
      </c>
      <c r="E1109" s="871">
        <v>2024.0</v>
      </c>
      <c r="F1109" s="871" t="s">
        <v>193</v>
      </c>
      <c r="G1109" s="868"/>
      <c r="H1109" s="868"/>
    </row>
    <row r="1110">
      <c r="A1110" s="869">
        <v>7949.0</v>
      </c>
      <c r="B1110" s="870" t="s">
        <v>1415</v>
      </c>
      <c r="C1110" s="870" t="s">
        <v>1287</v>
      </c>
      <c r="D1110" s="870" t="s">
        <v>216</v>
      </c>
      <c r="E1110" s="871">
        <v>2025.0</v>
      </c>
      <c r="F1110" s="872"/>
      <c r="G1110" s="868"/>
      <c r="H1110" s="868"/>
    </row>
    <row r="1111">
      <c r="A1111" s="869">
        <v>8055.0</v>
      </c>
      <c r="B1111" s="870" t="s">
        <v>1416</v>
      </c>
      <c r="C1111" s="870" t="s">
        <v>1309</v>
      </c>
      <c r="D1111" s="870" t="s">
        <v>195</v>
      </c>
      <c r="E1111" s="871">
        <v>2024.0</v>
      </c>
      <c r="F1111" s="871" t="s">
        <v>193</v>
      </c>
      <c r="G1111" s="868"/>
      <c r="H1111" s="868"/>
    </row>
    <row r="1112">
      <c r="A1112" s="869">
        <v>8656.0</v>
      </c>
      <c r="B1112" s="870" t="s">
        <v>1417</v>
      </c>
      <c r="C1112" s="870" t="s">
        <v>1321</v>
      </c>
      <c r="D1112" s="870" t="s">
        <v>192</v>
      </c>
      <c r="E1112" s="871">
        <v>2024.0</v>
      </c>
      <c r="F1112" s="871" t="s">
        <v>198</v>
      </c>
      <c r="G1112" s="868"/>
      <c r="H1112" s="868"/>
    </row>
    <row r="1113">
      <c r="A1113" s="869">
        <v>8714.0</v>
      </c>
      <c r="B1113" s="870" t="s">
        <v>1418</v>
      </c>
      <c r="C1113" s="870" t="s">
        <v>1375</v>
      </c>
      <c r="D1113" s="870" t="s">
        <v>195</v>
      </c>
      <c r="E1113" s="871">
        <v>2024.0</v>
      </c>
      <c r="F1113" s="871" t="s">
        <v>193</v>
      </c>
      <c r="G1113" s="868"/>
      <c r="H1113" s="868"/>
    </row>
    <row r="1114">
      <c r="A1114" s="869">
        <v>8862.0</v>
      </c>
      <c r="B1114" s="870" t="s">
        <v>1419</v>
      </c>
      <c r="C1114" s="870" t="s">
        <v>1375</v>
      </c>
      <c r="D1114" s="870" t="s">
        <v>114</v>
      </c>
      <c r="E1114" s="871">
        <v>2024.0</v>
      </c>
      <c r="F1114" s="871" t="s">
        <v>198</v>
      </c>
      <c r="G1114" s="868"/>
      <c r="H1114" s="868"/>
    </row>
    <row r="1115">
      <c r="A1115" s="869">
        <v>8929.0</v>
      </c>
      <c r="B1115" s="870" t="s">
        <v>1420</v>
      </c>
      <c r="C1115" s="870" t="s">
        <v>1371</v>
      </c>
      <c r="D1115" s="870" t="s">
        <v>192</v>
      </c>
      <c r="E1115" s="871">
        <v>2025.0</v>
      </c>
      <c r="F1115" s="872"/>
      <c r="G1115" s="868"/>
      <c r="H1115" s="868"/>
    </row>
    <row r="1116">
      <c r="A1116" s="869">
        <v>9078.0</v>
      </c>
      <c r="B1116" s="870" t="s">
        <v>1421</v>
      </c>
      <c r="C1116" s="870" t="s">
        <v>1296</v>
      </c>
      <c r="D1116" s="870" t="s">
        <v>195</v>
      </c>
      <c r="E1116" s="871">
        <v>2024.0</v>
      </c>
      <c r="F1116" s="871" t="s">
        <v>193</v>
      </c>
      <c r="G1116" s="868"/>
      <c r="H1116" s="868"/>
    </row>
    <row r="1117">
      <c r="A1117" s="869">
        <v>9082.0</v>
      </c>
      <c r="B1117" s="870" t="s">
        <v>1422</v>
      </c>
      <c r="C1117" s="870" t="s">
        <v>1315</v>
      </c>
      <c r="D1117" s="870" t="s">
        <v>192</v>
      </c>
      <c r="E1117" s="871">
        <v>2024.0</v>
      </c>
      <c r="F1117" s="871" t="s">
        <v>193</v>
      </c>
      <c r="G1117" s="868"/>
      <c r="H1117" s="868"/>
    </row>
    <row r="1118">
      <c r="A1118" s="869">
        <v>9183.0</v>
      </c>
      <c r="B1118" s="870" t="s">
        <v>1423</v>
      </c>
      <c r="C1118" s="870" t="s">
        <v>1424</v>
      </c>
      <c r="D1118" s="870" t="s">
        <v>195</v>
      </c>
      <c r="E1118" s="871">
        <v>2025.0</v>
      </c>
      <c r="F1118" s="872"/>
      <c r="G1118" s="868"/>
      <c r="H1118" s="868"/>
    </row>
    <row r="1119">
      <c r="A1119" s="869">
        <v>9211.0</v>
      </c>
      <c r="B1119" s="870" t="s">
        <v>1425</v>
      </c>
      <c r="C1119" s="870" t="s">
        <v>1292</v>
      </c>
      <c r="D1119" s="870" t="s">
        <v>192</v>
      </c>
      <c r="E1119" s="871">
        <v>2024.0</v>
      </c>
      <c r="F1119" s="871" t="s">
        <v>198</v>
      </c>
      <c r="G1119" s="868"/>
      <c r="H1119" s="868"/>
    </row>
    <row r="1120">
      <c r="A1120" s="869">
        <v>9320.0</v>
      </c>
      <c r="B1120" s="870" t="s">
        <v>1426</v>
      </c>
      <c r="C1120" s="870" t="s">
        <v>1337</v>
      </c>
      <c r="D1120" s="870" t="s">
        <v>195</v>
      </c>
      <c r="E1120" s="871">
        <v>2024.0</v>
      </c>
      <c r="F1120" s="871" t="s">
        <v>201</v>
      </c>
      <c r="G1120" s="868"/>
      <c r="H1120" s="868"/>
    </row>
    <row r="1121">
      <c r="A1121" s="869">
        <v>9323.0</v>
      </c>
      <c r="B1121" s="870" t="s">
        <v>1427</v>
      </c>
      <c r="C1121" s="870" t="s">
        <v>1313</v>
      </c>
      <c r="D1121" s="870" t="s">
        <v>195</v>
      </c>
      <c r="E1121" s="871">
        <v>2024.0</v>
      </c>
      <c r="F1121" s="871" t="s">
        <v>193</v>
      </c>
      <c r="G1121" s="868"/>
      <c r="H1121" s="868"/>
    </row>
    <row r="1122">
      <c r="A1122" s="869">
        <v>9341.0</v>
      </c>
      <c r="B1122" s="870" t="s">
        <v>1428</v>
      </c>
      <c r="C1122" s="870" t="s">
        <v>1375</v>
      </c>
      <c r="D1122" s="870" t="s">
        <v>195</v>
      </c>
      <c r="E1122" s="871">
        <v>2024.0</v>
      </c>
      <c r="F1122" s="871" t="s">
        <v>198</v>
      </c>
      <c r="G1122" s="868"/>
      <c r="H1122" s="868"/>
    </row>
    <row r="1123">
      <c r="A1123" s="869">
        <v>9342.0</v>
      </c>
      <c r="B1123" s="870" t="s">
        <v>1429</v>
      </c>
      <c r="C1123" s="870" t="s">
        <v>1375</v>
      </c>
      <c r="D1123" s="870" t="s">
        <v>114</v>
      </c>
      <c r="E1123" s="871">
        <v>2024.0</v>
      </c>
      <c r="F1123" s="871" t="s">
        <v>198</v>
      </c>
      <c r="G1123" s="868"/>
      <c r="H1123" s="868"/>
    </row>
    <row r="1124">
      <c r="A1124" s="869">
        <v>9343.0</v>
      </c>
      <c r="B1124" s="870" t="s">
        <v>1430</v>
      </c>
      <c r="C1124" s="870" t="s">
        <v>1375</v>
      </c>
      <c r="D1124" s="870" t="s">
        <v>114</v>
      </c>
      <c r="E1124" s="871">
        <v>2024.0</v>
      </c>
      <c r="F1124" s="871" t="s">
        <v>201</v>
      </c>
      <c r="G1124" s="868"/>
      <c r="H1124" s="868"/>
    </row>
    <row r="1125">
      <c r="A1125" s="869">
        <v>9372.0</v>
      </c>
      <c r="B1125" s="870" t="s">
        <v>1431</v>
      </c>
      <c r="C1125" s="870" t="s">
        <v>1309</v>
      </c>
      <c r="D1125" s="870" t="s">
        <v>195</v>
      </c>
      <c r="E1125" s="871">
        <v>2025.0</v>
      </c>
      <c r="F1125" s="871" t="s">
        <v>193</v>
      </c>
      <c r="G1125" s="868"/>
      <c r="H1125" s="868"/>
    </row>
    <row r="1126">
      <c r="A1126" s="869">
        <v>9385.0</v>
      </c>
      <c r="B1126" s="870" t="s">
        <v>1432</v>
      </c>
      <c r="C1126" s="870" t="s">
        <v>1433</v>
      </c>
      <c r="D1126" s="870" t="s">
        <v>195</v>
      </c>
      <c r="E1126" s="871">
        <v>2024.0</v>
      </c>
      <c r="F1126" s="871" t="s">
        <v>198</v>
      </c>
      <c r="G1126" s="868"/>
      <c r="H1126" s="868"/>
    </row>
    <row r="1127">
      <c r="A1127" s="869">
        <v>9395.0</v>
      </c>
      <c r="B1127" s="870" t="s">
        <v>1434</v>
      </c>
      <c r="C1127" s="870" t="s">
        <v>1337</v>
      </c>
      <c r="D1127" s="870" t="s">
        <v>195</v>
      </c>
      <c r="E1127" s="871">
        <v>2024.0</v>
      </c>
      <c r="F1127" s="871" t="s">
        <v>198</v>
      </c>
      <c r="G1127" s="868"/>
      <c r="H1127" s="868"/>
    </row>
    <row r="1128">
      <c r="A1128" s="869">
        <v>9396.0</v>
      </c>
      <c r="B1128" s="870" t="s">
        <v>1435</v>
      </c>
      <c r="C1128" s="870" t="s">
        <v>1337</v>
      </c>
      <c r="D1128" s="870" t="s">
        <v>195</v>
      </c>
      <c r="E1128" s="871">
        <v>2024.0</v>
      </c>
      <c r="F1128" s="871" t="s">
        <v>198</v>
      </c>
      <c r="G1128" s="868"/>
      <c r="H1128" s="868"/>
    </row>
    <row r="1129">
      <c r="A1129" s="869">
        <v>9401.0</v>
      </c>
      <c r="B1129" s="870" t="s">
        <v>1436</v>
      </c>
      <c r="C1129" s="870" t="s">
        <v>1437</v>
      </c>
      <c r="D1129" s="870" t="s">
        <v>192</v>
      </c>
      <c r="E1129" s="871">
        <v>2024.0</v>
      </c>
      <c r="F1129" s="871" t="s">
        <v>193</v>
      </c>
      <c r="G1129" s="868"/>
      <c r="H1129" s="868"/>
    </row>
    <row r="1130">
      <c r="A1130" s="869">
        <v>9402.0</v>
      </c>
      <c r="B1130" s="870" t="s">
        <v>1438</v>
      </c>
      <c r="C1130" s="870" t="s">
        <v>1424</v>
      </c>
      <c r="D1130" s="870" t="s">
        <v>192</v>
      </c>
      <c r="E1130" s="871">
        <v>2024.0</v>
      </c>
      <c r="F1130" s="872"/>
      <c r="G1130" s="868"/>
      <c r="H1130" s="868"/>
    </row>
    <row r="1131">
      <c r="A1131" s="869">
        <v>9428.0</v>
      </c>
      <c r="B1131" s="870" t="s">
        <v>1439</v>
      </c>
      <c r="C1131" s="870" t="s">
        <v>1375</v>
      </c>
      <c r="D1131" s="870" t="s">
        <v>257</v>
      </c>
      <c r="E1131" s="871">
        <v>2024.0</v>
      </c>
      <c r="F1131" s="871" t="s">
        <v>193</v>
      </c>
      <c r="G1131" s="868"/>
      <c r="H1131" s="868"/>
    </row>
    <row r="1132">
      <c r="A1132" s="869">
        <v>9471.0</v>
      </c>
      <c r="B1132" s="870" t="s">
        <v>1440</v>
      </c>
      <c r="C1132" s="870" t="s">
        <v>1337</v>
      </c>
      <c r="D1132" s="870" t="s">
        <v>195</v>
      </c>
      <c r="E1132" s="871">
        <v>2024.0</v>
      </c>
      <c r="F1132" s="871" t="s">
        <v>193</v>
      </c>
      <c r="G1132" s="868"/>
      <c r="H1132" s="868"/>
    </row>
    <row r="1133">
      <c r="A1133" s="869">
        <v>9488.0</v>
      </c>
      <c r="B1133" s="870" t="s">
        <v>1441</v>
      </c>
      <c r="C1133" s="870" t="s">
        <v>1371</v>
      </c>
      <c r="D1133" s="870" t="s">
        <v>195</v>
      </c>
      <c r="E1133" s="871">
        <v>2025.0</v>
      </c>
      <c r="F1133" s="872"/>
      <c r="G1133" s="868"/>
      <c r="H1133" s="868"/>
    </row>
    <row r="1134">
      <c r="A1134" s="869">
        <v>9521.0</v>
      </c>
      <c r="B1134" s="870" t="s">
        <v>1442</v>
      </c>
      <c r="C1134" s="870" t="s">
        <v>1315</v>
      </c>
      <c r="D1134" s="870" t="s">
        <v>192</v>
      </c>
      <c r="E1134" s="871">
        <v>2024.0</v>
      </c>
      <c r="F1134" s="871" t="s">
        <v>198</v>
      </c>
      <c r="G1134" s="868"/>
      <c r="H1134" s="868"/>
    </row>
    <row r="1135">
      <c r="A1135" s="869">
        <v>9523.0</v>
      </c>
      <c r="B1135" s="870" t="s">
        <v>1443</v>
      </c>
      <c r="C1135" s="870" t="s">
        <v>1315</v>
      </c>
      <c r="D1135" s="870" t="s">
        <v>114</v>
      </c>
      <c r="E1135" s="871">
        <v>2024.0</v>
      </c>
      <c r="F1135" s="871" t="s">
        <v>198</v>
      </c>
      <c r="G1135" s="868"/>
      <c r="H1135" s="868"/>
    </row>
    <row r="1136">
      <c r="A1136" s="869">
        <v>9533.0</v>
      </c>
      <c r="B1136" s="870" t="s">
        <v>1444</v>
      </c>
      <c r="C1136" s="870" t="s">
        <v>527</v>
      </c>
      <c r="D1136" s="870" t="s">
        <v>195</v>
      </c>
      <c r="E1136" s="871">
        <v>2025.0</v>
      </c>
      <c r="F1136" s="871" t="s">
        <v>193</v>
      </c>
      <c r="G1136" s="868"/>
      <c r="H1136" s="868"/>
    </row>
    <row r="1137">
      <c r="A1137" s="869">
        <v>9556.0</v>
      </c>
      <c r="B1137" s="870" t="s">
        <v>1445</v>
      </c>
      <c r="C1137" s="870" t="s">
        <v>1303</v>
      </c>
      <c r="D1137" s="870" t="s">
        <v>257</v>
      </c>
      <c r="E1137" s="871">
        <v>2024.0</v>
      </c>
      <c r="F1137" s="871" t="s">
        <v>193</v>
      </c>
      <c r="G1137" s="868"/>
      <c r="H1137" s="868"/>
    </row>
    <row r="1138">
      <c r="A1138" s="869">
        <v>9566.0</v>
      </c>
      <c r="B1138" s="870" t="s">
        <v>1446</v>
      </c>
      <c r="C1138" s="870" t="s">
        <v>1375</v>
      </c>
      <c r="D1138" s="870" t="s">
        <v>114</v>
      </c>
      <c r="E1138" s="871">
        <v>2024.0</v>
      </c>
      <c r="F1138" s="871" t="s">
        <v>198</v>
      </c>
      <c r="G1138" s="868"/>
      <c r="H1138" s="868"/>
    </row>
    <row r="1139">
      <c r="A1139" s="869">
        <v>9595.0</v>
      </c>
      <c r="B1139" s="870" t="s">
        <v>1447</v>
      </c>
      <c r="C1139" s="870" t="s">
        <v>1315</v>
      </c>
      <c r="D1139" s="870" t="s">
        <v>114</v>
      </c>
      <c r="E1139" s="871">
        <v>2024.0</v>
      </c>
      <c r="F1139" s="871" t="s">
        <v>193</v>
      </c>
      <c r="G1139" s="868"/>
      <c r="H1139" s="868"/>
    </row>
    <row r="1140">
      <c r="A1140" s="869">
        <v>9596.0</v>
      </c>
      <c r="B1140" s="870" t="s">
        <v>1448</v>
      </c>
      <c r="C1140" s="870" t="s">
        <v>1315</v>
      </c>
      <c r="D1140" s="870" t="s">
        <v>114</v>
      </c>
      <c r="E1140" s="871">
        <v>2024.0</v>
      </c>
      <c r="F1140" s="871" t="s">
        <v>201</v>
      </c>
      <c r="G1140" s="868"/>
      <c r="H1140" s="868"/>
    </row>
    <row r="1141">
      <c r="A1141" s="869">
        <v>9597.0</v>
      </c>
      <c r="B1141" s="870" t="s">
        <v>1449</v>
      </c>
      <c r="C1141" s="870" t="s">
        <v>1315</v>
      </c>
      <c r="D1141" s="870" t="s">
        <v>114</v>
      </c>
      <c r="E1141" s="871">
        <v>2024.0</v>
      </c>
      <c r="F1141" s="871" t="s">
        <v>198</v>
      </c>
      <c r="G1141" s="868"/>
      <c r="H1141" s="868"/>
    </row>
    <row r="1142">
      <c r="A1142" s="869">
        <v>9627.0</v>
      </c>
      <c r="B1142" s="870" t="s">
        <v>1450</v>
      </c>
      <c r="C1142" s="870" t="s">
        <v>1375</v>
      </c>
      <c r="D1142" s="870" t="s">
        <v>114</v>
      </c>
      <c r="E1142" s="871">
        <v>2024.0</v>
      </c>
      <c r="F1142" s="871" t="s">
        <v>201</v>
      </c>
      <c r="G1142" s="868"/>
      <c r="H1142" s="868"/>
    </row>
    <row r="1143">
      <c r="A1143" s="869">
        <v>9637.0</v>
      </c>
      <c r="B1143" s="870" t="s">
        <v>1451</v>
      </c>
      <c r="C1143" s="870" t="s">
        <v>1375</v>
      </c>
      <c r="D1143" s="870" t="s">
        <v>114</v>
      </c>
      <c r="E1143" s="871">
        <v>2024.0</v>
      </c>
      <c r="F1143" s="871" t="s">
        <v>198</v>
      </c>
      <c r="G1143" s="868"/>
      <c r="H1143" s="868"/>
    </row>
    <row r="1144">
      <c r="A1144" s="869">
        <v>9662.0</v>
      </c>
      <c r="B1144" s="870" t="s">
        <v>1452</v>
      </c>
      <c r="C1144" s="870" t="s">
        <v>1315</v>
      </c>
      <c r="D1144" s="870" t="s">
        <v>114</v>
      </c>
      <c r="E1144" s="871">
        <v>2024.0</v>
      </c>
      <c r="F1144" s="871" t="s">
        <v>198</v>
      </c>
      <c r="G1144" s="868"/>
      <c r="H1144" s="868"/>
    </row>
    <row r="1145">
      <c r="A1145" s="869">
        <v>9668.0</v>
      </c>
      <c r="B1145" s="870" t="s">
        <v>1453</v>
      </c>
      <c r="C1145" s="870" t="s">
        <v>1315</v>
      </c>
      <c r="D1145" s="870" t="s">
        <v>114</v>
      </c>
      <c r="E1145" s="871">
        <v>2024.0</v>
      </c>
      <c r="F1145" s="871" t="s">
        <v>198</v>
      </c>
      <c r="G1145" s="868"/>
      <c r="H1145" s="868"/>
    </row>
    <row r="1146">
      <c r="A1146" s="869">
        <v>9670.0</v>
      </c>
      <c r="B1146" s="870" t="s">
        <v>1454</v>
      </c>
      <c r="C1146" s="870" t="s">
        <v>1315</v>
      </c>
      <c r="D1146" s="870" t="s">
        <v>114</v>
      </c>
      <c r="E1146" s="871">
        <v>2024.0</v>
      </c>
      <c r="F1146" s="871" t="s">
        <v>198</v>
      </c>
      <c r="G1146" s="868"/>
      <c r="H1146" s="868"/>
    </row>
    <row r="1147">
      <c r="A1147" s="869">
        <v>9902.0</v>
      </c>
      <c r="B1147" s="870" t="s">
        <v>1455</v>
      </c>
      <c r="C1147" s="870" t="s">
        <v>1371</v>
      </c>
      <c r="D1147" s="870" t="s">
        <v>192</v>
      </c>
      <c r="E1147" s="871">
        <v>2024.0</v>
      </c>
      <c r="F1147" s="871" t="s">
        <v>255</v>
      </c>
      <c r="G1147" s="868"/>
      <c r="H1147" s="868"/>
    </row>
    <row r="1148">
      <c r="A1148" s="869">
        <v>9909.0</v>
      </c>
      <c r="B1148" s="870" t="s">
        <v>1456</v>
      </c>
      <c r="C1148" s="870" t="s">
        <v>1289</v>
      </c>
      <c r="D1148" s="870" t="s">
        <v>195</v>
      </c>
      <c r="E1148" s="871">
        <v>2024.0</v>
      </c>
      <c r="F1148" s="871" t="s">
        <v>198</v>
      </c>
      <c r="G1148" s="868"/>
      <c r="H1148" s="868"/>
    </row>
    <row r="1149">
      <c r="A1149" s="869">
        <v>9953.0</v>
      </c>
      <c r="B1149" s="870" t="s">
        <v>1457</v>
      </c>
      <c r="C1149" s="870" t="s">
        <v>1375</v>
      </c>
      <c r="D1149" s="870" t="s">
        <v>114</v>
      </c>
      <c r="E1149" s="871">
        <v>2024.0</v>
      </c>
      <c r="F1149" s="871" t="s">
        <v>201</v>
      </c>
      <c r="G1149" s="868"/>
      <c r="H1149" s="868"/>
    </row>
    <row r="1150">
      <c r="A1150" s="869">
        <v>9959.0</v>
      </c>
      <c r="B1150" s="870" t="s">
        <v>1458</v>
      </c>
      <c r="C1150" s="870" t="s">
        <v>1315</v>
      </c>
      <c r="D1150" s="870" t="s">
        <v>114</v>
      </c>
      <c r="E1150" s="871">
        <v>2024.0</v>
      </c>
      <c r="F1150" s="871" t="s">
        <v>201</v>
      </c>
      <c r="G1150" s="868"/>
      <c r="H1150" s="868"/>
    </row>
    <row r="1151">
      <c r="A1151" s="869">
        <v>10003.0</v>
      </c>
      <c r="B1151" s="870" t="s">
        <v>1459</v>
      </c>
      <c r="C1151" s="870" t="s">
        <v>1313</v>
      </c>
      <c r="D1151" s="870" t="s">
        <v>114</v>
      </c>
      <c r="E1151" s="871">
        <v>2025.0</v>
      </c>
      <c r="F1151" s="871" t="s">
        <v>193</v>
      </c>
      <c r="G1151" s="868"/>
      <c r="H1151" s="868"/>
    </row>
    <row r="1152">
      <c r="A1152" s="869">
        <v>10005.0</v>
      </c>
      <c r="B1152" s="870" t="s">
        <v>1460</v>
      </c>
      <c r="C1152" s="870" t="s">
        <v>1375</v>
      </c>
      <c r="D1152" s="870" t="s">
        <v>114</v>
      </c>
      <c r="E1152" s="871">
        <v>2024.0</v>
      </c>
      <c r="F1152" s="871" t="s">
        <v>201</v>
      </c>
      <c r="G1152" s="868"/>
      <c r="H1152" s="868"/>
    </row>
    <row r="1153">
      <c r="A1153" s="869">
        <v>10006.0</v>
      </c>
      <c r="B1153" s="870" t="s">
        <v>1461</v>
      </c>
      <c r="C1153" s="870" t="s">
        <v>1375</v>
      </c>
      <c r="D1153" s="870" t="s">
        <v>114</v>
      </c>
      <c r="E1153" s="871">
        <v>2024.0</v>
      </c>
      <c r="F1153" s="871" t="s">
        <v>201</v>
      </c>
      <c r="G1153" s="868"/>
      <c r="H1153" s="868"/>
    </row>
    <row r="1154">
      <c r="A1154" s="869">
        <v>10067.0</v>
      </c>
      <c r="B1154" s="870" t="s">
        <v>1462</v>
      </c>
      <c r="C1154" s="870" t="s">
        <v>1292</v>
      </c>
      <c r="D1154" s="870" t="s">
        <v>195</v>
      </c>
      <c r="E1154" s="871">
        <v>2024.0</v>
      </c>
      <c r="F1154" s="871" t="s">
        <v>198</v>
      </c>
      <c r="G1154" s="868"/>
      <c r="H1154" s="868"/>
    </row>
    <row r="1155">
      <c r="A1155" s="869">
        <v>10077.0</v>
      </c>
      <c r="B1155" s="870" t="s">
        <v>1463</v>
      </c>
      <c r="C1155" s="870" t="s">
        <v>1351</v>
      </c>
      <c r="D1155" s="870" t="s">
        <v>195</v>
      </c>
      <c r="E1155" s="871">
        <v>2025.0</v>
      </c>
      <c r="F1155" s="871" t="s">
        <v>193</v>
      </c>
      <c r="G1155" s="868"/>
      <c r="H1155" s="868"/>
    </row>
    <row r="1156">
      <c r="A1156" s="869">
        <v>10082.0</v>
      </c>
      <c r="B1156" s="870" t="s">
        <v>1464</v>
      </c>
      <c r="C1156" s="870" t="s">
        <v>1313</v>
      </c>
      <c r="D1156" s="870" t="s">
        <v>114</v>
      </c>
      <c r="E1156" s="871">
        <v>2025.0</v>
      </c>
      <c r="F1156" s="871" t="s">
        <v>193</v>
      </c>
      <c r="G1156" s="868"/>
      <c r="H1156" s="868"/>
    </row>
    <row r="1157">
      <c r="A1157" s="869">
        <v>10083.0</v>
      </c>
      <c r="B1157" s="870" t="s">
        <v>1465</v>
      </c>
      <c r="C1157" s="870" t="s">
        <v>1371</v>
      </c>
      <c r="D1157" s="870" t="s">
        <v>192</v>
      </c>
      <c r="E1157" s="871">
        <v>2025.0</v>
      </c>
      <c r="F1157" s="871" t="s">
        <v>255</v>
      </c>
      <c r="G1157" s="868"/>
      <c r="H1157" s="868"/>
    </row>
    <row r="1158">
      <c r="A1158" s="869">
        <v>10085.0</v>
      </c>
      <c r="B1158" s="870" t="s">
        <v>1466</v>
      </c>
      <c r="C1158" s="870" t="s">
        <v>1315</v>
      </c>
      <c r="D1158" s="870" t="s">
        <v>114</v>
      </c>
      <c r="E1158" s="871">
        <v>2024.0</v>
      </c>
      <c r="F1158" s="871" t="s">
        <v>193</v>
      </c>
      <c r="G1158" s="868"/>
      <c r="H1158" s="868"/>
    </row>
    <row r="1159">
      <c r="A1159" s="869">
        <v>10088.0</v>
      </c>
      <c r="B1159" s="870" t="s">
        <v>1467</v>
      </c>
      <c r="C1159" s="870" t="s">
        <v>1315</v>
      </c>
      <c r="D1159" s="870" t="s">
        <v>195</v>
      </c>
      <c r="E1159" s="871">
        <v>2024.0</v>
      </c>
      <c r="F1159" s="871" t="s">
        <v>198</v>
      </c>
      <c r="G1159" s="868"/>
      <c r="H1159" s="868"/>
    </row>
    <row r="1160">
      <c r="A1160" s="869">
        <v>10103.0</v>
      </c>
      <c r="B1160" s="870" t="s">
        <v>1468</v>
      </c>
      <c r="C1160" s="870" t="s">
        <v>1289</v>
      </c>
      <c r="D1160" s="870" t="s">
        <v>221</v>
      </c>
      <c r="E1160" s="871">
        <v>2024.0</v>
      </c>
      <c r="F1160" s="871" t="s">
        <v>198</v>
      </c>
      <c r="G1160" s="868"/>
      <c r="H1160" s="868"/>
    </row>
    <row r="1161">
      <c r="A1161" s="869">
        <v>10123.0</v>
      </c>
      <c r="B1161" s="870" t="s">
        <v>1469</v>
      </c>
      <c r="C1161" s="870" t="s">
        <v>1337</v>
      </c>
      <c r="D1161" s="870" t="s">
        <v>216</v>
      </c>
      <c r="E1161" s="871">
        <v>2024.0</v>
      </c>
      <c r="F1161" s="871" t="s">
        <v>255</v>
      </c>
      <c r="G1161" s="868"/>
      <c r="H1161" s="868"/>
    </row>
    <row r="1162">
      <c r="A1162" s="869">
        <v>10149.0</v>
      </c>
      <c r="B1162" s="870" t="s">
        <v>1470</v>
      </c>
      <c r="C1162" s="870" t="s">
        <v>1303</v>
      </c>
      <c r="D1162" s="870" t="s">
        <v>195</v>
      </c>
      <c r="E1162" s="871">
        <v>2024.0</v>
      </c>
      <c r="F1162" s="871" t="s">
        <v>201</v>
      </c>
      <c r="G1162" s="868"/>
      <c r="H1162" s="868"/>
    </row>
    <row r="1163">
      <c r="A1163" s="869">
        <v>10154.0</v>
      </c>
      <c r="B1163" s="870" t="s">
        <v>1471</v>
      </c>
      <c r="C1163" s="870" t="s">
        <v>1315</v>
      </c>
      <c r="D1163" s="870" t="s">
        <v>114</v>
      </c>
      <c r="E1163" s="871">
        <v>2024.0</v>
      </c>
      <c r="F1163" s="871" t="s">
        <v>201</v>
      </c>
      <c r="G1163" s="868"/>
      <c r="H1163" s="868"/>
    </row>
    <row r="1164">
      <c r="A1164" s="869">
        <v>10155.0</v>
      </c>
      <c r="B1164" s="870" t="s">
        <v>1472</v>
      </c>
      <c r="C1164" s="870" t="s">
        <v>1315</v>
      </c>
      <c r="D1164" s="870" t="s">
        <v>114</v>
      </c>
      <c r="E1164" s="871">
        <v>2024.0</v>
      </c>
      <c r="F1164" s="871" t="s">
        <v>201</v>
      </c>
      <c r="G1164" s="868"/>
      <c r="H1164" s="868"/>
    </row>
    <row r="1165">
      <c r="A1165" s="869">
        <v>10180.0</v>
      </c>
      <c r="B1165" s="870" t="s">
        <v>1473</v>
      </c>
      <c r="C1165" s="870" t="s">
        <v>1371</v>
      </c>
      <c r="D1165" s="870" t="s">
        <v>192</v>
      </c>
      <c r="E1165" s="871">
        <v>2025.0</v>
      </c>
      <c r="F1165" s="871" t="s">
        <v>255</v>
      </c>
      <c r="G1165" s="868"/>
      <c r="H1165" s="868"/>
    </row>
    <row r="1166">
      <c r="A1166" s="869">
        <v>10191.0</v>
      </c>
      <c r="B1166" s="870" t="s">
        <v>1474</v>
      </c>
      <c r="C1166" s="870" t="s">
        <v>1311</v>
      </c>
      <c r="D1166" s="870" t="s">
        <v>114</v>
      </c>
      <c r="E1166" s="871">
        <v>2024.0</v>
      </c>
      <c r="F1166" s="871" t="s">
        <v>201</v>
      </c>
      <c r="G1166" s="868"/>
      <c r="H1166" s="868"/>
    </row>
    <row r="1167">
      <c r="A1167" s="869">
        <v>10194.0</v>
      </c>
      <c r="B1167" s="870" t="s">
        <v>1475</v>
      </c>
      <c r="C1167" s="870" t="s">
        <v>527</v>
      </c>
      <c r="D1167" s="870" t="s">
        <v>114</v>
      </c>
      <c r="E1167" s="871">
        <v>2024.0</v>
      </c>
      <c r="F1167" s="871" t="s">
        <v>193</v>
      </c>
      <c r="G1167" s="868"/>
      <c r="H1167" s="868"/>
    </row>
    <row r="1168">
      <c r="A1168" s="869">
        <v>10208.0</v>
      </c>
      <c r="B1168" s="870" t="s">
        <v>1476</v>
      </c>
      <c r="C1168" s="870" t="s">
        <v>1477</v>
      </c>
      <c r="D1168" s="870" t="s">
        <v>221</v>
      </c>
      <c r="E1168" s="871">
        <v>2024.0</v>
      </c>
      <c r="F1168" s="871" t="s">
        <v>255</v>
      </c>
      <c r="G1168" s="868"/>
      <c r="H1168" s="868"/>
    </row>
    <row r="1169">
      <c r="A1169" s="869">
        <v>10213.0</v>
      </c>
      <c r="B1169" s="870" t="s">
        <v>1478</v>
      </c>
      <c r="C1169" s="870" t="s">
        <v>1315</v>
      </c>
      <c r="D1169" s="870" t="s">
        <v>114</v>
      </c>
      <c r="E1169" s="871">
        <v>2024.0</v>
      </c>
      <c r="F1169" s="871" t="s">
        <v>201</v>
      </c>
      <c r="G1169" s="868"/>
      <c r="H1169" s="868"/>
    </row>
    <row r="1170">
      <c r="A1170" s="869">
        <v>10214.0</v>
      </c>
      <c r="B1170" s="870" t="s">
        <v>1479</v>
      </c>
      <c r="C1170" s="870" t="s">
        <v>1315</v>
      </c>
      <c r="D1170" s="870" t="s">
        <v>221</v>
      </c>
      <c r="E1170" s="871">
        <v>2024.0</v>
      </c>
      <c r="F1170" s="871" t="s">
        <v>201</v>
      </c>
      <c r="G1170" s="868"/>
      <c r="H1170" s="868"/>
    </row>
    <row r="1171">
      <c r="A1171" s="869">
        <v>10229.0</v>
      </c>
      <c r="B1171" s="870" t="s">
        <v>1480</v>
      </c>
      <c r="C1171" s="870" t="s">
        <v>1481</v>
      </c>
      <c r="D1171" s="870" t="s">
        <v>216</v>
      </c>
      <c r="E1171" s="871">
        <v>2024.0</v>
      </c>
      <c r="F1171" s="871" t="s">
        <v>255</v>
      </c>
      <c r="G1171" s="868"/>
      <c r="H1171" s="868"/>
    </row>
    <row r="1172">
      <c r="A1172" s="869">
        <v>10230.0</v>
      </c>
      <c r="B1172" s="870" t="s">
        <v>1482</v>
      </c>
      <c r="C1172" s="870" t="s">
        <v>1481</v>
      </c>
      <c r="D1172" s="870" t="s">
        <v>216</v>
      </c>
      <c r="E1172" s="871">
        <v>2024.0</v>
      </c>
      <c r="F1172" s="871" t="s">
        <v>255</v>
      </c>
      <c r="G1172" s="868"/>
      <c r="H1172" s="868"/>
    </row>
    <row r="1173">
      <c r="A1173" s="869">
        <v>10238.0</v>
      </c>
      <c r="B1173" s="870" t="s">
        <v>1483</v>
      </c>
      <c r="C1173" s="870" t="s">
        <v>1375</v>
      </c>
      <c r="D1173" s="870" t="s">
        <v>114</v>
      </c>
      <c r="E1173" s="871">
        <v>2024.0</v>
      </c>
      <c r="F1173" s="871" t="s">
        <v>198</v>
      </c>
      <c r="G1173" s="868"/>
      <c r="H1173" s="868"/>
    </row>
    <row r="1174">
      <c r="A1174" s="869">
        <v>10239.0</v>
      </c>
      <c r="B1174" s="870" t="s">
        <v>1484</v>
      </c>
      <c r="C1174" s="870" t="s">
        <v>1315</v>
      </c>
      <c r="D1174" s="870" t="s">
        <v>114</v>
      </c>
      <c r="E1174" s="871">
        <v>2024.0</v>
      </c>
      <c r="F1174" s="871" t="s">
        <v>201</v>
      </c>
      <c r="G1174" s="868"/>
      <c r="H1174" s="868"/>
    </row>
    <row r="1175">
      <c r="A1175" s="869">
        <v>10245.0</v>
      </c>
      <c r="B1175" s="870" t="s">
        <v>1485</v>
      </c>
      <c r="C1175" s="870" t="s">
        <v>1375</v>
      </c>
      <c r="D1175" s="870" t="s">
        <v>221</v>
      </c>
      <c r="E1175" s="871">
        <v>2024.0</v>
      </c>
      <c r="F1175" s="871" t="s">
        <v>201</v>
      </c>
      <c r="G1175" s="868"/>
      <c r="H1175" s="868"/>
    </row>
    <row r="1176">
      <c r="A1176" s="869">
        <v>10246.0</v>
      </c>
      <c r="B1176" s="870" t="s">
        <v>1486</v>
      </c>
      <c r="C1176" s="870" t="s">
        <v>1375</v>
      </c>
      <c r="D1176" s="870" t="s">
        <v>114</v>
      </c>
      <c r="E1176" s="871">
        <v>2024.0</v>
      </c>
      <c r="F1176" s="871" t="s">
        <v>201</v>
      </c>
      <c r="G1176" s="874"/>
      <c r="H1176" s="868"/>
    </row>
    <row r="1177">
      <c r="A1177" s="869">
        <v>10247.0</v>
      </c>
      <c r="B1177" s="870" t="s">
        <v>1487</v>
      </c>
      <c r="C1177" s="870" t="s">
        <v>1375</v>
      </c>
      <c r="D1177" s="870" t="s">
        <v>114</v>
      </c>
      <c r="E1177" s="871">
        <v>2024.0</v>
      </c>
      <c r="F1177" s="871" t="s">
        <v>201</v>
      </c>
      <c r="G1177" s="874"/>
      <c r="H1177" s="868"/>
    </row>
    <row r="1178">
      <c r="A1178" s="869">
        <v>10255.0</v>
      </c>
      <c r="B1178" s="870" t="s">
        <v>1488</v>
      </c>
      <c r="C1178" s="870" t="s">
        <v>1315</v>
      </c>
      <c r="D1178" s="870" t="s">
        <v>114</v>
      </c>
      <c r="E1178" s="871">
        <v>2024.0</v>
      </c>
      <c r="F1178" s="871" t="s">
        <v>201</v>
      </c>
      <c r="G1178" s="874"/>
      <c r="H1178" s="868"/>
    </row>
    <row r="1179">
      <c r="A1179" s="869">
        <v>10263.0</v>
      </c>
      <c r="B1179" s="870" t="s">
        <v>1489</v>
      </c>
      <c r="C1179" s="870" t="s">
        <v>1371</v>
      </c>
      <c r="D1179" s="870" t="s">
        <v>192</v>
      </c>
      <c r="E1179" s="871">
        <v>2024.0</v>
      </c>
      <c r="F1179" s="871" t="s">
        <v>255</v>
      </c>
      <c r="G1179" s="874"/>
      <c r="H1179" s="868"/>
    </row>
    <row r="1180">
      <c r="A1180" s="869">
        <v>10265.0</v>
      </c>
      <c r="B1180" s="870" t="s">
        <v>1490</v>
      </c>
      <c r="C1180" s="870" t="s">
        <v>1351</v>
      </c>
      <c r="D1180" s="870" t="s">
        <v>114</v>
      </c>
      <c r="E1180" s="871">
        <v>2024.0</v>
      </c>
      <c r="F1180" s="871" t="s">
        <v>198</v>
      </c>
      <c r="G1180" s="874"/>
      <c r="H1180" s="868"/>
    </row>
    <row r="1181">
      <c r="A1181" s="869">
        <v>10269.0</v>
      </c>
      <c r="B1181" s="870" t="s">
        <v>1491</v>
      </c>
      <c r="C1181" s="870" t="s">
        <v>1375</v>
      </c>
      <c r="D1181" s="870" t="s">
        <v>114</v>
      </c>
      <c r="E1181" s="871">
        <v>2024.0</v>
      </c>
      <c r="F1181" s="871" t="s">
        <v>201</v>
      </c>
      <c r="G1181" s="874"/>
      <c r="H1181" s="868"/>
    </row>
    <row r="1182">
      <c r="A1182" s="869">
        <v>10275.0</v>
      </c>
      <c r="B1182" s="870" t="s">
        <v>1492</v>
      </c>
      <c r="C1182" s="870" t="s">
        <v>1386</v>
      </c>
      <c r="D1182" s="870" t="s">
        <v>195</v>
      </c>
      <c r="E1182" s="871">
        <v>2024.0</v>
      </c>
      <c r="F1182" s="871" t="s">
        <v>198</v>
      </c>
      <c r="G1182" s="874"/>
      <c r="H1182" s="868"/>
    </row>
    <row r="1183">
      <c r="A1183" s="869">
        <v>10276.0</v>
      </c>
      <c r="B1183" s="870" t="s">
        <v>1493</v>
      </c>
      <c r="C1183" s="870" t="s">
        <v>1386</v>
      </c>
      <c r="D1183" s="870" t="s">
        <v>114</v>
      </c>
      <c r="E1183" s="871">
        <v>2024.0</v>
      </c>
      <c r="F1183" s="871" t="s">
        <v>255</v>
      </c>
      <c r="G1183" s="874"/>
      <c r="H1183" s="868"/>
    </row>
    <row r="1184">
      <c r="A1184" s="869">
        <v>10277.0</v>
      </c>
      <c r="B1184" s="870" t="s">
        <v>1494</v>
      </c>
      <c r="C1184" s="870" t="s">
        <v>1386</v>
      </c>
      <c r="D1184" s="870" t="s">
        <v>114</v>
      </c>
      <c r="E1184" s="871">
        <v>2024.0</v>
      </c>
      <c r="F1184" s="871" t="s">
        <v>255</v>
      </c>
      <c r="G1184" s="874"/>
      <c r="H1184" s="868"/>
    </row>
    <row r="1185">
      <c r="A1185" s="869">
        <v>10280.0</v>
      </c>
      <c r="B1185" s="870" t="s">
        <v>1495</v>
      </c>
      <c r="C1185" s="870" t="s">
        <v>1386</v>
      </c>
      <c r="D1185" s="870" t="s">
        <v>114</v>
      </c>
      <c r="E1185" s="871">
        <v>2024.0</v>
      </c>
      <c r="F1185" s="871" t="s">
        <v>255</v>
      </c>
      <c r="G1185" s="874"/>
      <c r="H1185" s="868"/>
    </row>
    <row r="1186">
      <c r="A1186" s="869">
        <v>10292.0</v>
      </c>
      <c r="B1186" s="870" t="s">
        <v>1496</v>
      </c>
      <c r="C1186" s="870" t="s">
        <v>1371</v>
      </c>
      <c r="D1186" s="870" t="s">
        <v>257</v>
      </c>
      <c r="E1186" s="871">
        <v>2025.0</v>
      </c>
      <c r="F1186" s="871" t="s">
        <v>201</v>
      </c>
      <c r="G1186" s="874"/>
      <c r="H1186" s="868"/>
    </row>
    <row r="1187">
      <c r="A1187" s="869">
        <v>10310.0</v>
      </c>
      <c r="B1187" s="870" t="s">
        <v>1497</v>
      </c>
      <c r="C1187" s="870" t="s">
        <v>1313</v>
      </c>
      <c r="D1187" s="870" t="s">
        <v>114</v>
      </c>
      <c r="E1187" s="871">
        <v>2025.0</v>
      </c>
      <c r="F1187" s="871" t="s">
        <v>201</v>
      </c>
      <c r="G1187" s="874"/>
      <c r="H1187" s="868"/>
    </row>
    <row r="1188">
      <c r="A1188" s="869">
        <v>10319.0</v>
      </c>
      <c r="B1188" s="870" t="s">
        <v>1498</v>
      </c>
      <c r="C1188" s="870" t="s">
        <v>1326</v>
      </c>
      <c r="D1188" s="870" t="s">
        <v>221</v>
      </c>
      <c r="E1188" s="871">
        <v>2025.0</v>
      </c>
      <c r="F1188" s="871" t="s">
        <v>201</v>
      </c>
      <c r="G1188" s="874"/>
      <c r="H1188" s="868"/>
    </row>
    <row r="1189">
      <c r="A1189" s="869">
        <v>10381.0</v>
      </c>
      <c r="B1189" s="870" t="s">
        <v>1499</v>
      </c>
      <c r="C1189" s="870" t="s">
        <v>1500</v>
      </c>
      <c r="D1189" s="870" t="s">
        <v>221</v>
      </c>
      <c r="E1189" s="871">
        <v>2025.0</v>
      </c>
      <c r="F1189" s="871" t="s">
        <v>255</v>
      </c>
      <c r="G1189" s="874"/>
      <c r="H1189" s="868"/>
    </row>
    <row r="1190">
      <c r="A1190" s="869">
        <v>10386.0</v>
      </c>
      <c r="B1190" s="870" t="s">
        <v>1501</v>
      </c>
      <c r="C1190" s="870" t="s">
        <v>1303</v>
      </c>
      <c r="D1190" s="870" t="s">
        <v>114</v>
      </c>
      <c r="E1190" s="871">
        <v>2025.0</v>
      </c>
      <c r="F1190" s="871" t="s">
        <v>201</v>
      </c>
      <c r="G1190" s="874"/>
      <c r="H1190" s="868"/>
    </row>
    <row r="1191">
      <c r="A1191" s="869">
        <v>10392.0</v>
      </c>
      <c r="B1191" s="870" t="s">
        <v>1502</v>
      </c>
      <c r="C1191" s="870" t="s">
        <v>1303</v>
      </c>
      <c r="D1191" s="870" t="s">
        <v>114</v>
      </c>
      <c r="E1191" s="871">
        <v>2025.0</v>
      </c>
      <c r="F1191" s="871" t="s">
        <v>201</v>
      </c>
      <c r="G1191" s="868"/>
      <c r="H1191" s="868"/>
    </row>
    <row r="1192">
      <c r="A1192" s="869">
        <v>10398.0</v>
      </c>
      <c r="B1192" s="870" t="s">
        <v>1503</v>
      </c>
      <c r="C1192" s="870" t="s">
        <v>1315</v>
      </c>
      <c r="D1192" s="870" t="s">
        <v>114</v>
      </c>
      <c r="E1192" s="871">
        <v>2025.0</v>
      </c>
      <c r="F1192" s="871" t="s">
        <v>201</v>
      </c>
      <c r="G1192" s="868"/>
      <c r="H1192" s="868"/>
    </row>
    <row r="1193">
      <c r="A1193" s="869">
        <v>10399.0</v>
      </c>
      <c r="B1193" s="870" t="s">
        <v>1504</v>
      </c>
      <c r="C1193" s="870" t="s">
        <v>1315</v>
      </c>
      <c r="D1193" s="870" t="s">
        <v>114</v>
      </c>
      <c r="E1193" s="871">
        <v>2025.0</v>
      </c>
      <c r="F1193" s="871" t="s">
        <v>201</v>
      </c>
      <c r="G1193" s="868"/>
      <c r="H1193" s="868"/>
    </row>
    <row r="1194">
      <c r="A1194" s="869">
        <v>10400.0</v>
      </c>
      <c r="B1194" s="870" t="s">
        <v>1505</v>
      </c>
      <c r="C1194" s="870" t="s">
        <v>1315</v>
      </c>
      <c r="D1194" s="870" t="s">
        <v>221</v>
      </c>
      <c r="E1194" s="871">
        <v>2025.0</v>
      </c>
      <c r="F1194" s="871" t="s">
        <v>201</v>
      </c>
      <c r="G1194" s="868"/>
      <c r="H1194" s="868"/>
    </row>
    <row r="1195">
      <c r="A1195" s="869">
        <v>10401.0</v>
      </c>
      <c r="B1195" s="870" t="s">
        <v>1506</v>
      </c>
      <c r="C1195" s="870" t="s">
        <v>1315</v>
      </c>
      <c r="D1195" s="870" t="s">
        <v>192</v>
      </c>
      <c r="E1195" s="871">
        <v>2025.0</v>
      </c>
      <c r="F1195" s="871" t="s">
        <v>201</v>
      </c>
      <c r="G1195" s="868"/>
      <c r="H1195" s="868"/>
    </row>
    <row r="1196">
      <c r="A1196" s="869">
        <v>10402.0</v>
      </c>
      <c r="B1196" s="870" t="s">
        <v>1507</v>
      </c>
      <c r="C1196" s="870" t="s">
        <v>1315</v>
      </c>
      <c r="D1196" s="870" t="s">
        <v>114</v>
      </c>
      <c r="E1196" s="871">
        <v>2025.0</v>
      </c>
      <c r="F1196" s="871" t="s">
        <v>201</v>
      </c>
      <c r="G1196" s="868"/>
      <c r="H1196" s="868"/>
    </row>
    <row r="1197">
      <c r="A1197" s="869">
        <v>10403.0</v>
      </c>
      <c r="B1197" s="870" t="s">
        <v>1508</v>
      </c>
      <c r="C1197" s="870" t="s">
        <v>799</v>
      </c>
      <c r="D1197" s="870" t="s">
        <v>216</v>
      </c>
      <c r="E1197" s="871">
        <v>2025.0</v>
      </c>
      <c r="F1197" s="871" t="s">
        <v>255</v>
      </c>
      <c r="G1197" s="867"/>
      <c r="H1197" s="868"/>
    </row>
    <row r="1198">
      <c r="A1198" s="869">
        <v>10404.0</v>
      </c>
      <c r="B1198" s="870" t="s">
        <v>1509</v>
      </c>
      <c r="C1198" s="870" t="s">
        <v>799</v>
      </c>
      <c r="D1198" s="870" t="s">
        <v>114</v>
      </c>
      <c r="E1198" s="871">
        <v>2025.0</v>
      </c>
      <c r="F1198" s="871" t="s">
        <v>201</v>
      </c>
      <c r="G1198" s="867"/>
      <c r="H1198" s="868"/>
    </row>
    <row r="1199">
      <c r="A1199" s="869"/>
      <c r="B1199" s="870"/>
      <c r="C1199" s="870"/>
      <c r="D1199" s="870"/>
      <c r="E1199" s="871"/>
      <c r="F1199" s="871"/>
      <c r="G1199" s="867"/>
      <c r="H1199" s="868"/>
    </row>
    <row r="1200">
      <c r="A1200" s="875"/>
      <c r="B1200" s="873"/>
      <c r="C1200" s="873"/>
      <c r="D1200" s="873"/>
      <c r="E1200" s="876"/>
      <c r="F1200" s="876"/>
      <c r="G1200" s="867"/>
      <c r="H1200" s="868"/>
    </row>
    <row r="1201">
      <c r="A1201" s="875"/>
      <c r="B1201" s="873"/>
      <c r="C1201" s="873"/>
      <c r="D1201" s="873"/>
      <c r="E1201" s="876"/>
      <c r="F1201" s="876"/>
      <c r="G1201" s="867"/>
      <c r="H1201" s="868"/>
    </row>
    <row r="1202">
      <c r="A1202" s="875"/>
      <c r="B1202" s="873"/>
      <c r="C1202" s="873"/>
      <c r="D1202" s="873"/>
      <c r="E1202" s="876"/>
      <c r="F1202" s="876"/>
      <c r="G1202" s="867"/>
      <c r="H1202" s="868"/>
    </row>
    <row r="1203">
      <c r="A1203" s="875"/>
      <c r="B1203" s="873"/>
      <c r="C1203" s="873"/>
      <c r="D1203" s="873"/>
      <c r="E1203" s="876"/>
      <c r="F1203" s="876"/>
      <c r="G1203" s="867"/>
      <c r="H1203" s="868"/>
    </row>
    <row r="1204">
      <c r="A1204" s="875"/>
      <c r="B1204" s="873"/>
      <c r="C1204" s="873"/>
      <c r="D1204" s="873"/>
      <c r="E1204" s="876"/>
      <c r="F1204" s="876"/>
      <c r="G1204" s="867"/>
      <c r="H1204" s="868"/>
    </row>
    <row r="1205">
      <c r="A1205" s="875"/>
      <c r="B1205" s="873"/>
      <c r="C1205" s="873"/>
      <c r="D1205" s="873"/>
      <c r="E1205" s="876"/>
      <c r="F1205" s="876"/>
      <c r="G1205" s="867"/>
      <c r="H1205" s="868"/>
    </row>
    <row r="1206">
      <c r="A1206" s="875"/>
      <c r="B1206" s="873"/>
      <c r="C1206" s="873"/>
      <c r="D1206" s="873"/>
      <c r="E1206" s="876"/>
      <c r="F1206" s="876"/>
      <c r="G1206" s="867"/>
      <c r="H1206" s="868"/>
    </row>
    <row r="1207">
      <c r="A1207" s="875"/>
      <c r="B1207" s="873"/>
      <c r="C1207" s="873"/>
      <c r="D1207" s="873"/>
      <c r="E1207" s="876"/>
      <c r="F1207" s="876"/>
      <c r="G1207" s="867"/>
      <c r="H1207" s="868"/>
    </row>
    <row r="1208">
      <c r="A1208" s="875"/>
      <c r="B1208" s="873"/>
      <c r="C1208" s="873"/>
      <c r="D1208" s="873"/>
      <c r="E1208" s="876"/>
      <c r="F1208" s="876"/>
      <c r="G1208" s="867"/>
      <c r="H1208" s="868"/>
    </row>
    <row r="1209">
      <c r="A1209" s="875"/>
      <c r="B1209" s="873"/>
      <c r="C1209" s="873"/>
      <c r="D1209" s="873"/>
      <c r="E1209" s="876"/>
      <c r="F1209" s="876"/>
      <c r="G1209" s="867"/>
      <c r="H1209" s="868"/>
    </row>
    <row r="1210">
      <c r="A1210" s="875"/>
      <c r="B1210" s="873"/>
      <c r="C1210" s="873"/>
      <c r="D1210" s="873"/>
      <c r="E1210" s="876"/>
      <c r="F1210" s="876"/>
      <c r="G1210" s="867"/>
      <c r="H1210" s="868"/>
    </row>
    <row r="1211">
      <c r="A1211" s="875"/>
      <c r="B1211" s="873"/>
      <c r="C1211" s="873"/>
      <c r="D1211" s="873"/>
      <c r="E1211" s="876"/>
      <c r="F1211" s="876"/>
      <c r="G1211" s="867"/>
      <c r="H1211" s="868"/>
    </row>
    <row r="1212">
      <c r="A1212" s="875"/>
      <c r="B1212" s="873"/>
      <c r="C1212" s="873"/>
      <c r="D1212" s="873"/>
      <c r="E1212" s="876"/>
      <c r="F1212" s="876"/>
      <c r="G1212" s="867"/>
      <c r="H1212" s="868"/>
    </row>
    <row r="1213">
      <c r="A1213" s="875"/>
      <c r="B1213" s="873"/>
      <c r="C1213" s="873"/>
      <c r="D1213" s="873"/>
      <c r="E1213" s="876"/>
      <c r="F1213" s="876"/>
      <c r="G1213" s="867"/>
      <c r="H1213" s="868"/>
    </row>
    <row r="1214">
      <c r="A1214" s="875"/>
      <c r="B1214" s="873"/>
      <c r="C1214" s="873"/>
      <c r="D1214" s="873"/>
      <c r="E1214" s="876"/>
      <c r="F1214" s="876"/>
      <c r="G1214" s="867"/>
      <c r="H1214" s="868"/>
    </row>
    <row r="1215">
      <c r="A1215" s="875"/>
      <c r="B1215" s="873"/>
      <c r="C1215" s="873"/>
      <c r="D1215" s="873"/>
      <c r="E1215" s="876"/>
      <c r="F1215" s="876"/>
      <c r="G1215" s="867"/>
      <c r="H1215" s="868"/>
    </row>
    <row r="1216">
      <c r="A1216" s="875"/>
      <c r="B1216" s="873"/>
      <c r="C1216" s="873"/>
      <c r="D1216" s="873"/>
      <c r="E1216" s="876"/>
      <c r="F1216" s="876"/>
      <c r="G1216" s="867"/>
      <c r="H1216" s="868"/>
    </row>
    <row r="1217">
      <c r="A1217" s="875"/>
      <c r="B1217" s="873"/>
      <c r="C1217" s="873"/>
      <c r="D1217" s="873"/>
      <c r="E1217" s="876"/>
      <c r="F1217" s="876"/>
      <c r="G1217" s="867"/>
      <c r="H1217" s="868"/>
    </row>
    <row r="1218">
      <c r="A1218" s="875"/>
      <c r="B1218" s="873"/>
      <c r="C1218" s="873"/>
      <c r="D1218" s="873"/>
      <c r="E1218" s="876"/>
      <c r="F1218" s="876"/>
      <c r="G1218" s="867"/>
      <c r="H1218" s="868"/>
    </row>
    <row r="1219">
      <c r="A1219" s="875"/>
      <c r="B1219" s="873"/>
      <c r="C1219" s="873"/>
      <c r="D1219" s="873"/>
      <c r="E1219" s="876"/>
      <c r="F1219" s="876"/>
      <c r="G1219" s="867"/>
      <c r="H1219" s="868"/>
    </row>
    <row r="1220">
      <c r="A1220" s="875"/>
      <c r="B1220" s="873"/>
      <c r="C1220" s="873"/>
      <c r="D1220" s="873"/>
      <c r="E1220" s="876"/>
      <c r="F1220" s="876"/>
      <c r="G1220" s="867"/>
      <c r="H1220" s="868"/>
    </row>
    <row r="1221">
      <c r="A1221" s="875"/>
      <c r="B1221" s="873"/>
      <c r="C1221" s="873"/>
      <c r="D1221" s="873"/>
      <c r="E1221" s="876"/>
      <c r="F1221" s="876"/>
      <c r="G1221" s="867"/>
      <c r="H1221" s="868"/>
    </row>
    <row r="1222">
      <c r="A1222" s="875"/>
      <c r="B1222" s="873"/>
      <c r="C1222" s="873"/>
      <c r="D1222" s="873"/>
      <c r="E1222" s="876"/>
      <c r="F1222" s="876"/>
      <c r="G1222" s="867"/>
      <c r="H1222" s="868"/>
    </row>
    <row r="1223">
      <c r="A1223" s="875"/>
      <c r="B1223" s="873"/>
      <c r="C1223" s="873"/>
      <c r="D1223" s="873"/>
      <c r="E1223" s="876"/>
      <c r="F1223" s="876"/>
      <c r="G1223" s="867"/>
      <c r="H1223" s="868"/>
    </row>
    <row r="1224">
      <c r="A1224" s="875"/>
      <c r="B1224" s="873"/>
      <c r="C1224" s="873"/>
      <c r="D1224" s="873"/>
      <c r="E1224" s="876"/>
      <c r="F1224" s="876"/>
      <c r="G1224" s="867"/>
      <c r="H1224" s="868"/>
    </row>
    <row r="1225">
      <c r="A1225" s="875"/>
      <c r="B1225" s="873"/>
      <c r="C1225" s="873"/>
      <c r="D1225" s="873"/>
      <c r="E1225" s="876"/>
      <c r="F1225" s="876"/>
      <c r="G1225" s="867"/>
      <c r="H1225" s="868"/>
    </row>
    <row r="1226">
      <c r="A1226" s="875"/>
      <c r="B1226" s="873"/>
      <c r="C1226" s="873"/>
      <c r="D1226" s="873"/>
      <c r="E1226" s="876"/>
      <c r="F1226" s="876"/>
      <c r="G1226" s="867"/>
      <c r="H1226" s="868"/>
    </row>
    <row r="1227">
      <c r="A1227" s="875"/>
      <c r="B1227" s="873"/>
      <c r="C1227" s="873"/>
      <c r="D1227" s="873"/>
      <c r="E1227" s="876"/>
      <c r="F1227" s="876"/>
      <c r="G1227" s="867"/>
      <c r="H1227" s="868"/>
    </row>
    <row r="1228">
      <c r="A1228" s="875"/>
      <c r="B1228" s="873"/>
      <c r="C1228" s="873"/>
      <c r="D1228" s="873"/>
      <c r="E1228" s="876"/>
      <c r="F1228" s="876"/>
      <c r="G1228" s="867"/>
      <c r="H1228" s="868"/>
    </row>
    <row r="1229">
      <c r="A1229" s="875"/>
      <c r="B1229" s="873"/>
      <c r="C1229" s="873"/>
      <c r="D1229" s="873"/>
      <c r="E1229" s="876"/>
      <c r="F1229" s="876"/>
      <c r="G1229" s="867"/>
      <c r="H1229" s="868"/>
    </row>
    <row r="1230">
      <c r="A1230" s="875"/>
      <c r="B1230" s="873"/>
      <c r="C1230" s="873"/>
      <c r="D1230" s="873"/>
      <c r="E1230" s="876"/>
      <c r="F1230" s="876"/>
      <c r="G1230" s="867"/>
      <c r="H1230" s="868"/>
    </row>
    <row r="1231">
      <c r="A1231" s="875"/>
      <c r="B1231" s="873"/>
      <c r="C1231" s="873"/>
      <c r="D1231" s="873"/>
      <c r="E1231" s="876"/>
      <c r="F1231" s="876"/>
      <c r="G1231" s="867"/>
      <c r="H1231" s="868"/>
    </row>
    <row r="1232">
      <c r="A1232" s="875"/>
      <c r="B1232" s="873"/>
      <c r="C1232" s="873"/>
      <c r="D1232" s="873"/>
      <c r="E1232" s="876"/>
      <c r="F1232" s="876"/>
      <c r="G1232" s="867"/>
      <c r="H1232" s="868"/>
    </row>
    <row r="1233">
      <c r="A1233" s="875"/>
      <c r="B1233" s="873"/>
      <c r="C1233" s="873"/>
      <c r="D1233" s="873"/>
      <c r="E1233" s="876"/>
      <c r="F1233" s="876"/>
      <c r="G1233" s="867"/>
      <c r="H1233" s="868"/>
    </row>
    <row r="1234">
      <c r="A1234" s="875"/>
      <c r="B1234" s="873"/>
      <c r="C1234" s="873"/>
      <c r="D1234" s="873"/>
      <c r="E1234" s="876"/>
      <c r="F1234" s="876"/>
      <c r="G1234" s="867"/>
      <c r="H1234" s="868"/>
    </row>
    <row r="1235">
      <c r="A1235" s="875"/>
      <c r="B1235" s="873"/>
      <c r="C1235" s="873"/>
      <c r="D1235" s="873"/>
      <c r="E1235" s="876"/>
      <c r="F1235" s="876"/>
      <c r="G1235" s="867"/>
      <c r="H1235" s="868"/>
    </row>
    <row r="1236">
      <c r="A1236" s="875"/>
      <c r="B1236" s="873"/>
      <c r="C1236" s="873"/>
      <c r="D1236" s="873"/>
      <c r="E1236" s="876"/>
      <c r="F1236" s="876"/>
      <c r="G1236" s="867"/>
      <c r="H1236" s="868"/>
    </row>
    <row r="1237">
      <c r="A1237" s="875"/>
      <c r="B1237" s="873"/>
      <c r="C1237" s="873"/>
      <c r="D1237" s="873"/>
      <c r="E1237" s="876"/>
      <c r="F1237" s="876"/>
      <c r="G1237" s="867"/>
      <c r="H1237" s="868"/>
    </row>
    <row r="1238">
      <c r="A1238" s="875"/>
      <c r="B1238" s="873"/>
      <c r="C1238" s="873"/>
      <c r="D1238" s="873"/>
      <c r="E1238" s="876"/>
      <c r="F1238" s="876"/>
      <c r="G1238" s="867"/>
      <c r="H1238" s="868"/>
    </row>
    <row r="1239">
      <c r="A1239" s="875"/>
      <c r="B1239" s="873"/>
      <c r="C1239" s="873"/>
      <c r="D1239" s="873"/>
      <c r="E1239" s="876"/>
      <c r="F1239" s="876"/>
      <c r="G1239" s="867"/>
      <c r="H1239" s="868"/>
    </row>
    <row r="1240">
      <c r="A1240" s="875"/>
      <c r="B1240" s="873"/>
      <c r="C1240" s="873"/>
      <c r="D1240" s="873"/>
      <c r="E1240" s="876"/>
      <c r="F1240" s="876"/>
      <c r="G1240" s="867"/>
      <c r="H1240" s="868"/>
    </row>
    <row r="1241">
      <c r="A1241" s="875"/>
      <c r="B1241" s="873"/>
      <c r="C1241" s="873"/>
      <c r="D1241" s="873"/>
      <c r="E1241" s="876"/>
      <c r="F1241" s="876"/>
      <c r="G1241" s="867"/>
      <c r="H1241" s="868"/>
    </row>
    <row r="1242">
      <c r="A1242" s="875"/>
      <c r="B1242" s="873"/>
      <c r="C1242" s="873"/>
      <c r="D1242" s="873"/>
      <c r="E1242" s="876"/>
      <c r="F1242" s="876"/>
      <c r="G1242" s="867"/>
      <c r="H1242" s="868"/>
    </row>
    <row r="1243">
      <c r="A1243" s="875"/>
      <c r="B1243" s="873"/>
      <c r="C1243" s="873"/>
      <c r="D1243" s="873"/>
      <c r="E1243" s="876"/>
      <c r="F1243" s="876"/>
      <c r="G1243" s="867"/>
      <c r="H1243" s="868"/>
    </row>
    <row r="1244">
      <c r="A1244" s="875"/>
      <c r="B1244" s="873"/>
      <c r="C1244" s="873"/>
      <c r="D1244" s="873"/>
      <c r="E1244" s="876"/>
      <c r="F1244" s="876"/>
      <c r="G1244" s="867"/>
      <c r="H1244" s="868"/>
    </row>
    <row r="1245">
      <c r="A1245" s="875"/>
      <c r="B1245" s="873"/>
      <c r="C1245" s="873"/>
      <c r="D1245" s="873"/>
      <c r="E1245" s="876"/>
      <c r="F1245" s="876"/>
      <c r="G1245" s="867"/>
      <c r="H1245" s="868"/>
    </row>
    <row r="1246">
      <c r="A1246" s="875"/>
      <c r="B1246" s="873"/>
      <c r="C1246" s="873"/>
      <c r="D1246" s="873"/>
      <c r="E1246" s="876"/>
      <c r="F1246" s="876"/>
      <c r="G1246" s="867"/>
      <c r="H1246" s="868"/>
    </row>
    <row r="1247">
      <c r="A1247" s="875"/>
      <c r="B1247" s="873"/>
      <c r="C1247" s="873"/>
      <c r="D1247" s="873"/>
      <c r="E1247" s="876"/>
      <c r="F1247" s="876"/>
      <c r="G1247" s="867"/>
      <c r="H1247" s="868"/>
    </row>
    <row r="1248">
      <c r="A1248" s="875"/>
      <c r="B1248" s="873"/>
      <c r="C1248" s="873"/>
      <c r="D1248" s="873"/>
      <c r="E1248" s="876"/>
      <c r="F1248" s="876"/>
      <c r="G1248" s="867"/>
      <c r="H1248" s="868"/>
    </row>
    <row r="1249">
      <c r="A1249" s="875"/>
      <c r="B1249" s="873"/>
      <c r="C1249" s="873"/>
      <c r="D1249" s="873"/>
      <c r="E1249" s="876"/>
      <c r="F1249" s="876"/>
      <c r="G1249" s="867"/>
      <c r="H1249" s="868"/>
    </row>
    <row r="1250">
      <c r="A1250" s="875"/>
      <c r="B1250" s="873"/>
      <c r="C1250" s="873"/>
      <c r="D1250" s="873"/>
      <c r="E1250" s="876"/>
      <c r="F1250" s="876"/>
      <c r="G1250" s="867"/>
      <c r="H1250" s="868"/>
    </row>
    <row r="1251">
      <c r="A1251" s="875"/>
      <c r="B1251" s="873"/>
      <c r="C1251" s="873"/>
      <c r="D1251" s="873"/>
      <c r="E1251" s="876"/>
      <c r="F1251" s="876"/>
      <c r="G1251" s="867"/>
      <c r="H1251" s="868"/>
    </row>
    <row r="1252">
      <c r="A1252" s="875"/>
      <c r="B1252" s="873"/>
      <c r="C1252" s="873"/>
      <c r="D1252" s="873"/>
      <c r="E1252" s="876"/>
      <c r="F1252" s="876"/>
      <c r="G1252" s="867"/>
      <c r="H1252" s="868"/>
    </row>
    <row r="1253">
      <c r="A1253" s="875"/>
      <c r="B1253" s="873"/>
      <c r="C1253" s="873"/>
      <c r="D1253" s="873"/>
      <c r="E1253" s="876"/>
      <c r="F1253" s="876"/>
      <c r="G1253" s="867"/>
      <c r="H1253" s="868"/>
    </row>
    <row r="1254">
      <c r="A1254" s="875"/>
      <c r="B1254" s="873"/>
      <c r="C1254" s="873"/>
      <c r="D1254" s="873"/>
      <c r="E1254" s="876"/>
      <c r="F1254" s="876"/>
      <c r="G1254" s="867"/>
      <c r="H1254" s="868"/>
    </row>
    <row r="1255">
      <c r="A1255" s="875"/>
      <c r="B1255" s="873"/>
      <c r="C1255" s="873"/>
      <c r="D1255" s="873"/>
      <c r="E1255" s="876"/>
      <c r="F1255" s="876"/>
      <c r="G1255" s="867"/>
      <c r="H1255" s="868"/>
    </row>
    <row r="1256">
      <c r="A1256" s="875"/>
      <c r="B1256" s="873"/>
      <c r="C1256" s="873"/>
      <c r="D1256" s="873"/>
      <c r="E1256" s="876"/>
      <c r="F1256" s="876"/>
      <c r="G1256" s="867"/>
      <c r="H1256" s="868"/>
    </row>
    <row r="1257">
      <c r="A1257" s="875"/>
      <c r="B1257" s="873"/>
      <c r="C1257" s="873"/>
      <c r="D1257" s="873"/>
      <c r="E1257" s="876"/>
      <c r="F1257" s="876"/>
      <c r="G1257" s="867"/>
      <c r="H1257" s="868"/>
    </row>
    <row r="1258">
      <c r="A1258" s="875"/>
      <c r="B1258" s="873"/>
      <c r="C1258" s="873"/>
      <c r="D1258" s="873"/>
      <c r="E1258" s="876"/>
      <c r="F1258" s="876"/>
      <c r="G1258" s="867"/>
      <c r="H1258" s="868"/>
    </row>
    <row r="1259">
      <c r="A1259" s="875"/>
      <c r="B1259" s="873"/>
      <c r="C1259" s="873"/>
      <c r="D1259" s="873"/>
      <c r="E1259" s="876"/>
      <c r="F1259" s="876"/>
      <c r="G1259" s="867"/>
      <c r="H1259" s="868"/>
    </row>
    <row r="1260">
      <c r="A1260" s="875"/>
      <c r="B1260" s="873"/>
      <c r="C1260" s="873"/>
      <c r="D1260" s="873"/>
      <c r="E1260" s="876"/>
      <c r="F1260" s="876"/>
      <c r="G1260" s="867"/>
      <c r="H1260" s="868"/>
    </row>
    <row r="1261">
      <c r="A1261" s="875"/>
      <c r="B1261" s="873"/>
      <c r="C1261" s="873"/>
      <c r="D1261" s="873"/>
      <c r="E1261" s="876"/>
      <c r="F1261" s="876"/>
      <c r="G1261" s="867"/>
      <c r="H1261" s="868"/>
    </row>
    <row r="1262">
      <c r="A1262" s="875"/>
      <c r="B1262" s="873"/>
      <c r="C1262" s="873"/>
      <c r="D1262" s="873"/>
      <c r="E1262" s="876"/>
      <c r="F1262" s="876"/>
      <c r="G1262" s="867"/>
      <c r="H1262" s="868"/>
    </row>
    <row r="1263">
      <c r="A1263" s="875"/>
      <c r="B1263" s="873"/>
      <c r="C1263" s="873"/>
      <c r="D1263" s="873"/>
      <c r="E1263" s="876"/>
      <c r="F1263" s="876"/>
      <c r="G1263" s="867"/>
      <c r="H1263" s="868"/>
    </row>
    <row r="1264">
      <c r="A1264" s="875"/>
      <c r="B1264" s="873"/>
      <c r="C1264" s="873"/>
      <c r="D1264" s="873"/>
      <c r="E1264" s="876"/>
      <c r="F1264" s="876"/>
      <c r="G1264" s="867"/>
      <c r="H1264" s="868"/>
    </row>
    <row r="1265">
      <c r="A1265" s="875"/>
      <c r="B1265" s="873"/>
      <c r="C1265" s="873"/>
      <c r="D1265" s="873"/>
      <c r="E1265" s="876"/>
      <c r="F1265" s="876"/>
      <c r="G1265" s="867"/>
      <c r="H1265" s="868"/>
    </row>
  </sheetData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2.0" topLeftCell="A3" activePane="bottomLeft" state="frozen"/>
      <selection activeCell="B4" sqref="B4" pane="bottomLeft"/>
    </sheetView>
  </sheetViews>
  <sheetFormatPr customHeight="1" defaultColWidth="12.63" defaultRowHeight="15.75"/>
  <cols>
    <col customWidth="1" min="1" max="1" width="9.25"/>
    <col customWidth="1" min="2" max="2" width="12.38"/>
    <col customWidth="1" min="3" max="3" width="14.25"/>
    <col customWidth="1" min="4" max="4" width="25.0"/>
    <col customWidth="1" min="5" max="5" width="22.25"/>
    <col customWidth="1" min="6" max="6" width="8.13"/>
    <col customWidth="1" min="7" max="7" width="11.25"/>
    <col customWidth="1" min="8" max="8" width="10.75"/>
    <col customWidth="1" min="9" max="9" width="9.75"/>
    <col customWidth="1" min="10" max="10" width="10.63"/>
    <col customWidth="1" min="11" max="11" width="10.88"/>
    <col customWidth="1" min="13" max="13" width="10.5"/>
    <col customWidth="1" hidden="1" min="14" max="14" width="9.75"/>
    <col customWidth="1" hidden="1" min="15" max="15" width="10.5"/>
    <col customWidth="1" hidden="1" min="16" max="16" width="10.25"/>
    <col customWidth="1" hidden="1" min="17" max="17" width="11.25"/>
    <col customWidth="1" hidden="1" min="18" max="18" width="11.75"/>
    <col customWidth="1" hidden="1" min="19" max="20" width="9.5"/>
    <col hidden="1" min="21" max="21" width="12.63"/>
  </cols>
  <sheetData>
    <row r="1">
      <c r="A1" s="877"/>
      <c r="B1" s="878"/>
      <c r="C1" s="879" t="s">
        <v>1</v>
      </c>
      <c r="D1" s="880" t="s">
        <v>17</v>
      </c>
      <c r="E1" s="881" t="s">
        <v>2</v>
      </c>
      <c r="F1" s="882"/>
      <c r="G1" s="883" t="s">
        <v>1510</v>
      </c>
      <c r="H1" s="884" t="s">
        <v>1511</v>
      </c>
      <c r="I1" s="885"/>
      <c r="J1" s="882"/>
      <c r="K1" s="886"/>
      <c r="L1" s="887">
        <f>countA(L3:L418)</f>
        <v>416</v>
      </c>
      <c r="M1" s="888"/>
      <c r="N1" s="889" t="s">
        <v>1512</v>
      </c>
      <c r="S1" s="890">
        <v>104.0</v>
      </c>
      <c r="T1" s="891"/>
      <c r="U1" s="889"/>
    </row>
    <row r="2" ht="42.0" customHeight="1">
      <c r="A2" s="892" t="s">
        <v>1513</v>
      </c>
      <c r="B2" s="893" t="s">
        <v>1514</v>
      </c>
      <c r="C2" s="894" t="s">
        <v>1515</v>
      </c>
      <c r="D2" s="894" t="s">
        <v>130</v>
      </c>
      <c r="E2" s="894" t="s">
        <v>1516</v>
      </c>
      <c r="F2" s="895" t="s">
        <v>1517</v>
      </c>
      <c r="G2" s="896" t="s">
        <v>33</v>
      </c>
      <c r="H2" s="893" t="s">
        <v>57</v>
      </c>
      <c r="I2" s="885" t="s">
        <v>71</v>
      </c>
      <c r="J2" s="885" t="s">
        <v>84</v>
      </c>
      <c r="K2" s="897" t="s">
        <v>95</v>
      </c>
      <c r="L2" s="388" t="s">
        <v>115</v>
      </c>
      <c r="M2" s="898" t="s">
        <v>1518</v>
      </c>
      <c r="N2" s="899" t="s">
        <v>33</v>
      </c>
      <c r="O2" s="900" t="s">
        <v>57</v>
      </c>
      <c r="P2" s="901" t="s">
        <v>71</v>
      </c>
      <c r="Q2" s="902" t="s">
        <v>84</v>
      </c>
      <c r="R2" s="903" t="s">
        <v>95</v>
      </c>
      <c r="S2" s="891" t="s">
        <v>1519</v>
      </c>
      <c r="T2" s="904" t="s">
        <v>1520</v>
      </c>
      <c r="U2" s="905" t="s">
        <v>1521</v>
      </c>
    </row>
    <row r="3" ht="17.25" customHeight="1">
      <c r="A3" s="853">
        <v>4245.0</v>
      </c>
      <c r="B3" s="906">
        <f>VLOOKUP(A3,tsnz!A:F,6,FALSE)</f>
        <v>2025</v>
      </c>
      <c r="C3" s="907" t="str">
        <f>VLOOKUP(A3,tsnz!A:E,5,FALSE)</f>
        <v>Full</v>
      </c>
      <c r="D3" s="908" t="str">
        <f>VLOOKUP(A3,tsnz!A:B,2,FALSE)</f>
        <v>Tarnisha Harrison</v>
      </c>
      <c r="E3" s="909" t="s">
        <v>14</v>
      </c>
      <c r="F3" s="910" t="str">
        <f>IF(ISNA(VLOOKUP(A3,tsnz!$A:$G,7,FALSE)), "",(VLOOKUP(A3,tsnz!$A:$G,7,FALSE)))</f>
        <v>B</v>
      </c>
      <c r="G3" s="911" t="str">
        <f t="array" ref="G3">IF(ISNA(VLOOKUP(A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" s="911"/>
      <c r="I3" s="911"/>
      <c r="J3" s="911"/>
      <c r="K3" s="911"/>
      <c r="L3" s="912">
        <f t="shared" ref="L3:L902" si="1">((SUM(G3:K3)-(ROUND(G3,0)+ROUND(H3,0)+ROUND(I3,0)+ROUND(J3,0)+ROUND(K3,0)))/10)+ROUND(G3,0)+ROUND(H3,0)+ROUND(I3,0)+ROUND(J3,0)+ROUND(K3,0)</f>
        <v>0</v>
      </c>
      <c r="M3" s="913">
        <f>IFERROR(__xludf.DUMMYFUNCTION("(sum(query(sort(transpose($G3:$K3), 1, false), ""select * limit 4"")))"),0.0)</f>
        <v>0</v>
      </c>
      <c r="N3" s="914"/>
      <c r="O3" s="911"/>
      <c r="P3" s="911"/>
      <c r="Q3" s="911"/>
      <c r="R3" s="911"/>
      <c r="S3" s="915"/>
      <c r="T3" s="916"/>
      <c r="U3" s="911"/>
    </row>
    <row r="4" ht="17.25" customHeight="1">
      <c r="A4" s="724">
        <v>1499.0</v>
      </c>
      <c r="B4" s="906">
        <f>VLOOKUP(A4,tsnz!A:F,6,FALSE)</f>
        <v>2025</v>
      </c>
      <c r="C4" s="907" t="str">
        <f>VLOOKUP(A4,tsnz!A:E,5,FALSE)</f>
        <v>Full</v>
      </c>
      <c r="D4" s="908" t="str">
        <f>VLOOKUP(A4,tsnz!A:B,2,FALSE)</f>
        <v>Allan Whitfield</v>
      </c>
      <c r="E4" s="909" t="str">
        <f>VLOOKUP(A4,'Team names'!A:G,7,FALSE)</f>
        <v>Blue and Gold</v>
      </c>
      <c r="F4" s="910" t="str">
        <f>IF(ISNA(VLOOKUP(A4,tsnz!$A:$G,7,FALSE)), "",(VLOOKUP(A4,tsnz!$A:$G,7,FALSE)))</f>
        <v>A</v>
      </c>
      <c r="G4" s="911" t="str">
        <f t="array" ref="G4">IF(ISNA(VLOOKUP(A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" s="911"/>
      <c r="I4" s="911"/>
      <c r="J4" s="911"/>
      <c r="K4" s="911"/>
      <c r="L4" s="912">
        <f t="shared" si="1"/>
        <v>0</v>
      </c>
      <c r="M4" s="913">
        <f>IFERROR(__xludf.DUMMYFUNCTION("(sum(query(sort(transpose($G4:$K4), 1, false), ""select * limit 4"")))"),0.0)</f>
        <v>0</v>
      </c>
      <c r="N4" s="914"/>
      <c r="O4" s="911"/>
      <c r="P4" s="911"/>
      <c r="Q4" s="911"/>
      <c r="R4" s="911"/>
      <c r="S4" s="915"/>
      <c r="T4" s="916"/>
      <c r="U4" s="911"/>
    </row>
    <row r="5" ht="17.25" customHeight="1">
      <c r="A5" s="724">
        <v>6344.0</v>
      </c>
      <c r="B5" s="906">
        <f>VLOOKUP(A5,tsnz!A:F,6,FALSE)</f>
        <v>2025</v>
      </c>
      <c r="C5" s="907" t="str">
        <f>VLOOKUP(A5,tsnz!A:E,5,FALSE)</f>
        <v>Full</v>
      </c>
      <c r="D5" s="908" t="str">
        <f>VLOOKUP(A5,tsnz!A:B,2,FALSE)</f>
        <v>Roy Anderson</v>
      </c>
      <c r="E5" s="909" t="str">
        <f>VLOOKUP(A5,'Team names'!A:G,7,FALSE)</f>
        <v>Blue and Gold</v>
      </c>
      <c r="F5" s="910" t="str">
        <f>IF(ISNA(VLOOKUP(A5,tsnz!$A:$G,7,FALSE)), "",(VLOOKUP(A5,tsnz!$A:$G,7,FALSE)))</f>
        <v>B</v>
      </c>
      <c r="G5" s="911" t="str">
        <f t="array" ref="G5">IF(ISNA(VLOOKUP(A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" s="911"/>
      <c r="I5" s="911"/>
      <c r="J5" s="911"/>
      <c r="K5" s="911"/>
      <c r="L5" s="912">
        <f t="shared" si="1"/>
        <v>0</v>
      </c>
      <c r="M5" s="913">
        <f>IFERROR(__xludf.DUMMYFUNCTION("(sum(query(sort(transpose($G5:$K5), 1, false), ""select * limit 4"")))"),0.0)</f>
        <v>0</v>
      </c>
      <c r="N5" s="914"/>
      <c r="O5" s="911"/>
      <c r="P5" s="911"/>
      <c r="Q5" s="911"/>
      <c r="R5" s="911"/>
      <c r="S5" s="915"/>
      <c r="T5" s="916"/>
      <c r="U5" s="911"/>
    </row>
    <row r="6" ht="17.25" customHeight="1">
      <c r="A6" s="861">
        <v>1425.0</v>
      </c>
      <c r="B6" s="906">
        <f>VLOOKUP(A6,tsnz!A:F,6,FALSE)</f>
        <v>2026</v>
      </c>
      <c r="C6" s="907" t="str">
        <f>VLOOKUP(A6,tsnz!A:E,5,FALSE)</f>
        <v>Super</v>
      </c>
      <c r="D6" s="908" t="str">
        <f>VLOOKUP(A6,tsnz!A:B,2,FALSE)</f>
        <v>Les Bell</v>
      </c>
      <c r="E6" s="909" t="str">
        <f>VLOOKUP(A6,'Team names'!A:G,7,FALSE)</f>
        <v>Blue and Gold</v>
      </c>
      <c r="F6" s="910" t="str">
        <f>IF(ISNA(VLOOKUP(A6,tsnz!$A:$G,7,FALSE)), "",(VLOOKUP(A6,tsnz!$A:$G,7,FALSE)))</f>
        <v>B</v>
      </c>
      <c r="G6" s="911" t="str">
        <f t="array" ref="G6">IF(ISNA(VLOOKUP(A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" s="911"/>
      <c r="I6" s="911"/>
      <c r="J6" s="911"/>
      <c r="K6" s="911"/>
      <c r="L6" s="912">
        <f t="shared" si="1"/>
        <v>0</v>
      </c>
      <c r="M6" s="913">
        <f>IFERROR(__xludf.DUMMYFUNCTION("(sum(query(sort(transpose($G6:$K6), 1, false), ""select * limit 4"")))"),0.0)</f>
        <v>0</v>
      </c>
      <c r="N6" s="914"/>
      <c r="O6" s="911"/>
      <c r="P6" s="911"/>
      <c r="Q6" s="911"/>
      <c r="R6" s="911"/>
      <c r="S6" s="915"/>
      <c r="T6" s="916"/>
      <c r="U6" s="911"/>
    </row>
    <row r="7" ht="17.25" customHeight="1">
      <c r="A7" s="724">
        <v>6779.0</v>
      </c>
      <c r="B7" s="906">
        <f>VLOOKUP(A7,tsnz!A:F,6,FALSE)</f>
        <v>2025</v>
      </c>
      <c r="C7" s="907" t="str">
        <f>VLOOKUP(A7,tsnz!A:E,5,FALSE)</f>
        <v>Full</v>
      </c>
      <c r="D7" s="908" t="str">
        <f>VLOOKUP(A7,tsnz!A:B,2,FALSE)</f>
        <v>Andy Robson</v>
      </c>
      <c r="E7" s="909" t="str">
        <f>VLOOKUP(A7,'Team names'!A:G,7,FALSE)</f>
        <v>Blue and Gold</v>
      </c>
      <c r="F7" s="910" t="str">
        <f>IF(ISNA(VLOOKUP(A7,tsnz!$A:$G,7,FALSE)), "",(VLOOKUP(A7,tsnz!$A:$G,7,FALSE)))</f>
        <v>C</v>
      </c>
      <c r="G7" s="911" t="str">
        <f t="array" ref="G7">IF(ISNA(VLOOKUP(A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" s="911"/>
      <c r="I7" s="911"/>
      <c r="J7" s="911"/>
      <c r="K7" s="911"/>
      <c r="L7" s="912">
        <f t="shared" si="1"/>
        <v>0</v>
      </c>
      <c r="M7" s="913">
        <f>IFERROR(__xludf.DUMMYFUNCTION("(sum(query(sort(transpose($G7:$K7), 1, false), ""select * limit 4"")))"),0.0)</f>
        <v>0</v>
      </c>
      <c r="N7" s="917"/>
      <c r="O7" s="917"/>
      <c r="P7" s="917"/>
      <c r="Q7" s="917"/>
      <c r="R7" s="911"/>
      <c r="S7" s="918"/>
      <c r="T7" s="919"/>
      <c r="U7" s="911"/>
    </row>
    <row r="8" ht="17.25" customHeight="1">
      <c r="A8" s="724">
        <v>6912.0</v>
      </c>
      <c r="B8" s="906">
        <f>VLOOKUP(A8,tsnz!A:F,6,FALSE)</f>
        <v>2025</v>
      </c>
      <c r="C8" s="907" t="str">
        <f>VLOOKUP(A8,tsnz!A:E,5,FALSE)</f>
        <v>Full</v>
      </c>
      <c r="D8" s="908" t="str">
        <f>VLOOKUP(A8,tsnz!A:B,2,FALSE)</f>
        <v>Gordon Tocher</v>
      </c>
      <c r="E8" s="909" t="str">
        <f>VLOOKUP(A8,'Team names'!A:G,7,FALSE)</f>
        <v>Blue and Gold</v>
      </c>
      <c r="F8" s="910" t="str">
        <f>IF(ISNA(VLOOKUP(A8,tsnz!$A:$G,7,FALSE)), "",(VLOOKUP(A8,tsnz!$A:$G,7,FALSE)))</f>
        <v>C</v>
      </c>
      <c r="G8" s="911" t="str">
        <f t="array" ref="G8">IF(ISNA(VLOOKUP(A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" s="911"/>
      <c r="I8" s="911"/>
      <c r="J8" s="911"/>
      <c r="K8" s="911"/>
      <c r="L8" s="912">
        <f t="shared" si="1"/>
        <v>0</v>
      </c>
      <c r="M8" s="913">
        <f>IFERROR(__xludf.DUMMYFUNCTION("(sum(query(sort(transpose($G8:$K8), 1, false), ""select * limit 4"")))"),0.0)</f>
        <v>0</v>
      </c>
      <c r="N8" s="917"/>
      <c r="O8" s="917"/>
      <c r="P8" s="917"/>
      <c r="Q8" s="911"/>
      <c r="R8" s="911"/>
      <c r="S8" s="918"/>
      <c r="T8" s="918"/>
      <c r="U8" s="913"/>
    </row>
    <row r="9" ht="17.25" customHeight="1">
      <c r="A9" s="861">
        <v>7474.0</v>
      </c>
      <c r="B9" s="906">
        <f>VLOOKUP(A9,tsnz!A:F,6,FALSE)</f>
        <v>2025</v>
      </c>
      <c r="C9" s="907" t="str">
        <f>VLOOKUP(A9,tsnz!A:E,5,FALSE)</f>
        <v>Super</v>
      </c>
      <c r="D9" s="908" t="str">
        <f>VLOOKUP(A9,tsnz!A:B,2,FALSE)</f>
        <v>Gerald Corfield</v>
      </c>
      <c r="E9" s="909" t="str">
        <f>VLOOKUP(A9,'Team names'!A:G,7,FALSE)</f>
        <v>Blue and Gold</v>
      </c>
      <c r="F9" s="910" t="str">
        <f>IF(ISNA(VLOOKUP(A9,tsnz!$A:$G,7,FALSE)), "",(VLOOKUP(A9,tsnz!$A:$G,7,FALSE)))</f>
        <v>B</v>
      </c>
      <c r="G9" s="911" t="str">
        <f t="array" ref="G9">IF(ISNA(VLOOKUP(A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" s="911"/>
      <c r="I9" s="911"/>
      <c r="J9" s="911"/>
      <c r="K9" s="911"/>
      <c r="L9" s="912">
        <f t="shared" si="1"/>
        <v>0</v>
      </c>
      <c r="M9" s="913">
        <f>IFERROR(__xludf.DUMMYFUNCTION("(sum(query(sort(transpose($G9:$K9), 1, false), ""select * limit 4"")))"),0.0)</f>
        <v>0</v>
      </c>
      <c r="N9" s="917"/>
      <c r="O9" s="917"/>
      <c r="P9" s="917"/>
      <c r="Q9" s="917"/>
      <c r="R9" s="911"/>
      <c r="S9" s="918"/>
      <c r="T9" s="918"/>
      <c r="U9" s="911"/>
    </row>
    <row r="10" ht="17.25" customHeight="1">
      <c r="A10" s="724">
        <v>7475.0</v>
      </c>
      <c r="B10" s="906">
        <f>VLOOKUP(A10,tsnz!A:F,6,FALSE)</f>
        <v>2025</v>
      </c>
      <c r="C10" s="907" t="str">
        <f>VLOOKUP(A10,tsnz!A:E,5,FALSE)</f>
        <v>Super</v>
      </c>
      <c r="D10" s="908" t="str">
        <f>VLOOKUP(A10,tsnz!A:B,2,FALSE)</f>
        <v>Gaylene Corfield</v>
      </c>
      <c r="E10" s="909" t="str">
        <f>VLOOKUP(A10,'Team names'!A:G,7,FALSE)</f>
        <v>Blue and Gold</v>
      </c>
      <c r="F10" s="910" t="str">
        <f>IF(ISNA(VLOOKUP(A10,tsnz!$A:$G,7,FALSE)), "",(VLOOKUP(A10,tsnz!$A:$G,7,FALSE)))</f>
        <v>D</v>
      </c>
      <c r="G10" s="911" t="str">
        <f t="array" ref="G10">IF(ISNA(VLOOKUP(A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" s="911"/>
      <c r="I10" s="911"/>
      <c r="J10" s="911"/>
      <c r="K10" s="911"/>
      <c r="L10" s="912">
        <f t="shared" si="1"/>
        <v>0</v>
      </c>
      <c r="M10" s="913">
        <f>IFERROR(__xludf.DUMMYFUNCTION("(sum(query(sort(transpose($G10:$K10), 1, false), ""select * limit 4"")))"),0.0)</f>
        <v>0</v>
      </c>
      <c r="N10" s="914"/>
      <c r="O10" s="911"/>
      <c r="P10" s="911"/>
      <c r="Q10" s="911"/>
      <c r="R10" s="911"/>
      <c r="S10" s="915"/>
      <c r="T10" s="915"/>
      <c r="U10" s="911"/>
    </row>
    <row r="11" ht="17.25" customHeight="1">
      <c r="A11" s="861">
        <v>7609.0</v>
      </c>
      <c r="B11" s="906">
        <f>VLOOKUP(A11,tsnz!A:F,6,FALSE)</f>
        <v>2025</v>
      </c>
      <c r="C11" s="907" t="str">
        <f>VLOOKUP(A11,tsnz!A:E,5,FALSE)</f>
        <v>Super</v>
      </c>
      <c r="D11" s="908" t="str">
        <f>VLOOKUP(A11,tsnz!A:B,2,FALSE)</f>
        <v>Stu Bloxham</v>
      </c>
      <c r="E11" s="909" t="str">
        <f>VLOOKUP(A11,'Team names'!A:G,7,FALSE)</f>
        <v>Blue and Gold</v>
      </c>
      <c r="F11" s="910" t="str">
        <f>IF(ISNA(VLOOKUP(A11,tsnz!$A:$G,7,FALSE)), "",(VLOOKUP(A11,tsnz!$A:$G,7,FALSE)))</f>
        <v>B</v>
      </c>
      <c r="G11" s="911" t="str">
        <f t="array" ref="G11">IF(ISNA(VLOOKUP(A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" s="911"/>
      <c r="I11" s="911"/>
      <c r="J11" s="911"/>
      <c r="K11" s="911"/>
      <c r="L11" s="912">
        <f t="shared" si="1"/>
        <v>0</v>
      </c>
      <c r="M11" s="913">
        <f>IFERROR(__xludf.DUMMYFUNCTION("(sum(query(sort(transpose($G11:$K11), 1, false), ""select * limit 4"")))"),0.0)</f>
        <v>0</v>
      </c>
      <c r="N11" s="914"/>
      <c r="O11" s="911"/>
      <c r="P11" s="911"/>
      <c r="Q11" s="911"/>
      <c r="R11" s="911"/>
      <c r="S11" s="915"/>
      <c r="T11" s="915"/>
      <c r="U11" s="911"/>
    </row>
    <row r="12" ht="17.25" customHeight="1">
      <c r="A12" s="724">
        <v>7656.0</v>
      </c>
      <c r="B12" s="906">
        <f>VLOOKUP(A12,tsnz!A:F,6,FALSE)</f>
        <v>2025</v>
      </c>
      <c r="C12" s="907" t="str">
        <f>VLOOKUP(A12,tsnz!A:E,5,FALSE)</f>
        <v>Full</v>
      </c>
      <c r="D12" s="908" t="str">
        <f>VLOOKUP(A12,tsnz!A:B,2,FALSE)</f>
        <v>Cam Colson</v>
      </c>
      <c r="E12" s="909" t="str">
        <f>VLOOKUP(A12,'Team names'!A:G,7,FALSE)</f>
        <v>Blue and Gold</v>
      </c>
      <c r="F12" s="910" t="str">
        <f>IF(ISNA(VLOOKUP(A12,tsnz!$A:$G,7,FALSE)), "",(VLOOKUP(A12,tsnz!$A:$G,7,FALSE)))</f>
        <v>M</v>
      </c>
      <c r="G12" s="911" t="str">
        <f t="array" ref="G12">IF(ISNA(VLOOKUP(A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" s="911"/>
      <c r="I12" s="911"/>
      <c r="J12" s="911"/>
      <c r="K12" s="911"/>
      <c r="L12" s="912">
        <f t="shared" si="1"/>
        <v>0</v>
      </c>
      <c r="M12" s="913">
        <f>IFERROR(__xludf.DUMMYFUNCTION("(sum(query(sort(transpose($G12:$K12), 1, false), ""select * limit 4"")))"),0.0)</f>
        <v>0</v>
      </c>
      <c r="N12" s="914"/>
      <c r="O12" s="911"/>
      <c r="P12" s="911"/>
      <c r="Q12" s="911"/>
      <c r="R12" s="911"/>
      <c r="S12" s="915"/>
      <c r="T12" s="916"/>
      <c r="U12" s="911"/>
    </row>
    <row r="13" ht="17.25" customHeight="1">
      <c r="A13" s="853">
        <v>7908.0</v>
      </c>
      <c r="B13" s="906">
        <f>VLOOKUP(A13,tsnz!A:F,6,FALSE)</f>
        <v>2025</v>
      </c>
      <c r="C13" s="907" t="str">
        <f>VLOOKUP(A13,tsnz!A:E,5,FALSE)</f>
        <v>Super</v>
      </c>
      <c r="D13" s="908" t="str">
        <f>VLOOKUP(A13,tsnz!A:B,2,FALSE)</f>
        <v>Kevin Mechen</v>
      </c>
      <c r="E13" s="909" t="str">
        <f>VLOOKUP(A13,'Team names'!A:G,7,FALSE)</f>
        <v>Blue and Gold</v>
      </c>
      <c r="F13" s="910" t="str">
        <f>IF(ISNA(VLOOKUP(A13,tsnz!$A:$G,7,FALSE)), "",(VLOOKUP(A13,tsnz!$A:$G,7,FALSE)))</f>
        <v>C</v>
      </c>
      <c r="G13" s="911" t="str">
        <f t="array" ref="G13">IF(ISNA(VLOOKUP(A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" s="911"/>
      <c r="I13" s="911"/>
      <c r="J13" s="911"/>
      <c r="K13" s="911"/>
      <c r="L13" s="912">
        <f t="shared" si="1"/>
        <v>0</v>
      </c>
      <c r="M13" s="913">
        <f>IFERROR(__xludf.DUMMYFUNCTION("(sum(query(sort(transpose($G13:$K13), 1, false), ""select * limit 4"")))"),0.0)</f>
        <v>0</v>
      </c>
      <c r="N13" s="914"/>
      <c r="O13" s="911"/>
      <c r="P13" s="911"/>
      <c r="Q13" s="911"/>
      <c r="R13" s="911"/>
      <c r="S13" s="915"/>
      <c r="T13" s="915"/>
      <c r="U13" s="911"/>
    </row>
    <row r="14" ht="17.25" customHeight="1">
      <c r="A14" s="724">
        <v>8309.0</v>
      </c>
      <c r="B14" s="906">
        <f>VLOOKUP(A14,tsnz!A:F,6,FALSE)</f>
        <v>2025</v>
      </c>
      <c r="C14" s="907" t="str">
        <f>VLOOKUP(A14,tsnz!A:E,5,FALSE)</f>
        <v>Junior</v>
      </c>
      <c r="D14" s="908" t="str">
        <f>VLOOKUP(A14,tsnz!A:B,2,FALSE)</f>
        <v>Charlotte McKenzie</v>
      </c>
      <c r="E14" s="909" t="str">
        <f>VLOOKUP(A14,'Team names'!A:G,7,FALSE)</f>
        <v>Blue and Gold</v>
      </c>
      <c r="F14" s="910" t="str">
        <f>IF(ISNA(VLOOKUP(A14,tsnz!$A:$G,7,FALSE)), "",(VLOOKUP(A14,tsnz!$A:$G,7,FALSE)))</f>
        <v>A</v>
      </c>
      <c r="G14" s="911" t="str">
        <f t="array" ref="G14">IF(ISNA(VLOOKUP(A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" s="911"/>
      <c r="I14" s="911"/>
      <c r="J14" s="911"/>
      <c r="K14" s="911"/>
      <c r="L14" s="912">
        <f t="shared" si="1"/>
        <v>0</v>
      </c>
      <c r="M14" s="913">
        <f>IFERROR(__xludf.DUMMYFUNCTION("(sum(query(sort(transpose($G14:$K14), 1, false), ""select * limit 4"")))"),0.0)</f>
        <v>0</v>
      </c>
      <c r="N14" s="920"/>
      <c r="O14" s="920"/>
      <c r="P14" s="920"/>
      <c r="Q14" s="920"/>
      <c r="R14" s="920"/>
      <c r="S14" s="921">
        <f>((SUM(N14:R14)-(ROUND(N14,0)+ROUND(O14,0)+ROUND(P14,0)+ROUND(Q14,0)+ROUND(R14,0)))/10)+ROUND(N14,0)+ROUND(O14,0)+ROUND(P14,0)+ROUND(Q14,0)+ROUND(R14,0)</f>
        <v>0</v>
      </c>
      <c r="T14" s="922"/>
      <c r="U14" s="923">
        <f>IFERROR(__xludf.DUMMYFUNCTION("(sum(query(sort(transpose($N14:$R14), 1, false), ""select * limit 4"")))"),0.0)</f>
        <v>0</v>
      </c>
    </row>
    <row r="15" ht="17.25" customHeight="1">
      <c r="A15" s="861">
        <v>8642.0</v>
      </c>
      <c r="B15" s="906">
        <f>VLOOKUP(A15,tsnz!A:F,6,FALSE)</f>
        <v>2026</v>
      </c>
      <c r="C15" s="907" t="str">
        <f>VLOOKUP(A15,tsnz!A:E,5,FALSE)</f>
        <v>Full</v>
      </c>
      <c r="D15" s="908" t="str">
        <f>VLOOKUP(A15,tsnz!A:B,2,FALSE)</f>
        <v>Peter McCallum</v>
      </c>
      <c r="E15" s="909" t="str">
        <f>VLOOKUP(A15,'Team names'!A:G,7,FALSE)</f>
        <v>Blue and Gold</v>
      </c>
      <c r="F15" s="910" t="str">
        <f>IF(ISNA(VLOOKUP(A15,tsnz!$A:$G,7,FALSE)), "",(VLOOKUP(A15,tsnz!$A:$G,7,FALSE)))</f>
        <v>B</v>
      </c>
      <c r="G15" s="911" t="str">
        <f t="array" ref="G15">IF(ISNA(VLOOKUP(A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" s="911"/>
      <c r="I15" s="911"/>
      <c r="J15" s="911"/>
      <c r="K15" s="911"/>
      <c r="L15" s="912">
        <f t="shared" si="1"/>
        <v>0</v>
      </c>
      <c r="M15" s="913">
        <f>IFERROR(__xludf.DUMMYFUNCTION("(sum(query(sort(transpose($G15:$K15), 1, false), ""select * limit 4"")))"),0.0)</f>
        <v>0</v>
      </c>
      <c r="N15" s="914"/>
      <c r="O15" s="911"/>
      <c r="P15" s="911"/>
      <c r="Q15" s="911"/>
      <c r="R15" s="911"/>
      <c r="S15" s="915"/>
      <c r="T15" s="916"/>
      <c r="U15" s="911"/>
    </row>
    <row r="16" ht="17.25" customHeight="1">
      <c r="A16" s="724">
        <v>8821.0</v>
      </c>
      <c r="B16" s="906">
        <f>VLOOKUP(A16,tsnz!A:F,6,FALSE)</f>
        <v>2025</v>
      </c>
      <c r="C16" s="907" t="str">
        <f>VLOOKUP(A16,tsnz!A:E,5,FALSE)</f>
        <v>Social</v>
      </c>
      <c r="D16" s="908" t="str">
        <f>VLOOKUP(A16,tsnz!A:B,2,FALSE)</f>
        <v>Brenda Bell</v>
      </c>
      <c r="E16" s="909" t="str">
        <f>VLOOKUP(A16,'Team names'!A:G,7,FALSE)</f>
        <v>Blue and Gold</v>
      </c>
      <c r="F16" s="910" t="str">
        <f>IF(ISNA(VLOOKUP(A16,tsnz!$A:$G,7,FALSE)), "",(VLOOKUP(A16,tsnz!$A:$G,7,FALSE)))</f>
        <v/>
      </c>
      <c r="G16" s="911" t="str">
        <f t="array" ref="G16">IF(ISNA(VLOOKUP(A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" s="911"/>
      <c r="I16" s="911"/>
      <c r="J16" s="911"/>
      <c r="K16" s="911"/>
      <c r="L16" s="912">
        <f t="shared" si="1"/>
        <v>0</v>
      </c>
      <c r="M16" s="913">
        <f>IFERROR(__xludf.DUMMYFUNCTION("(sum(query(sort(transpose($G16:$K16), 1, false), ""select * limit 4"")))"),0.0)</f>
        <v>0</v>
      </c>
      <c r="N16" s="914"/>
      <c r="O16" s="911"/>
      <c r="P16" s="911"/>
      <c r="Q16" s="911"/>
      <c r="R16" s="911"/>
      <c r="S16" s="915"/>
      <c r="T16" s="915"/>
      <c r="U16" s="911"/>
    </row>
    <row r="17" ht="17.25" customHeight="1">
      <c r="A17" s="724">
        <v>9054.0</v>
      </c>
      <c r="B17" s="906">
        <f>VLOOKUP(A17,tsnz!A:F,6,FALSE)</f>
        <v>2025</v>
      </c>
      <c r="C17" s="907" t="str">
        <f>VLOOKUP(A17,tsnz!A:E,5,FALSE)</f>
        <v>Junior</v>
      </c>
      <c r="D17" s="908" t="str">
        <f>VLOOKUP(A17,tsnz!A:B,2,FALSE)</f>
        <v>Katie Kinnaird</v>
      </c>
      <c r="E17" s="909" t="str">
        <f>VLOOKUP(A17,'Team names'!A:G,7,FALSE)</f>
        <v>Blue and Gold</v>
      </c>
      <c r="F17" s="910" t="str">
        <f>IF(ISNA(VLOOKUP(A17,tsnz!$A:$G,7,FALSE)), "",(VLOOKUP(A17,tsnz!$A:$G,7,FALSE)))</f>
        <v>B</v>
      </c>
      <c r="G17" s="911" t="str">
        <f t="array" ref="G17">IF(ISNA(VLOOKUP(A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" s="911"/>
      <c r="I17" s="911"/>
      <c r="J17" s="911"/>
      <c r="K17" s="911"/>
      <c r="L17" s="912">
        <f t="shared" si="1"/>
        <v>0</v>
      </c>
      <c r="M17" s="913">
        <f>IFERROR(__xludf.DUMMYFUNCTION("(sum(query(sort(transpose($G17:$K17), 1, false), ""select * limit 4"")))"),0.0)</f>
        <v>0</v>
      </c>
      <c r="N17" s="920"/>
      <c r="O17" s="920"/>
      <c r="P17" s="920"/>
      <c r="Q17" s="920"/>
      <c r="R17" s="920"/>
      <c r="S17" s="921">
        <f>((SUM(N17:R17)-(ROUND(N17,0)+ROUND(O17,0)+ROUND(P17,0)+ROUND(Q17,0)+ROUND(R17,0)))/10)+ROUND(N17,0)+ROUND(O17,0)+ROUND(P17,0)+ROUND(Q17,0)+ROUND(R17,0)</f>
        <v>0</v>
      </c>
      <c r="T17" s="922"/>
      <c r="U17" s="923">
        <f>IFERROR(__xludf.DUMMYFUNCTION("(sum(query(sort(transpose($N17:$R17), 1, false), ""select * limit 4"")))"),0.0)</f>
        <v>0</v>
      </c>
    </row>
    <row r="18" ht="17.25" customHeight="1">
      <c r="A18" s="724">
        <v>9353.0</v>
      </c>
      <c r="B18" s="906">
        <f>VLOOKUP(A18,tsnz!A:F,6,FALSE)</f>
        <v>2025</v>
      </c>
      <c r="C18" s="907" t="str">
        <f>VLOOKUP(A18,tsnz!A:E,5,FALSE)</f>
        <v>Full</v>
      </c>
      <c r="D18" s="908" t="str">
        <f>VLOOKUP(A18,tsnz!A:B,2,FALSE)</f>
        <v>Shell Colson</v>
      </c>
      <c r="E18" s="909" t="str">
        <f>VLOOKUP(A18,'Team names'!A:G,7,FALSE)</f>
        <v>Blue and Gold</v>
      </c>
      <c r="F18" s="910" t="str">
        <f>IF(ISNA(VLOOKUP(A18,tsnz!$A:$G,7,FALSE)), "",(VLOOKUP(A18,tsnz!$A:$G,7,FALSE)))</f>
        <v>D</v>
      </c>
      <c r="G18" s="911" t="str">
        <f t="array" ref="G18">IF(ISNA(VLOOKUP(A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" s="911"/>
      <c r="I18" s="911"/>
      <c r="J18" s="911"/>
      <c r="K18" s="911"/>
      <c r="L18" s="912">
        <f t="shared" si="1"/>
        <v>0</v>
      </c>
      <c r="M18" s="913">
        <f>IFERROR(__xludf.DUMMYFUNCTION("(sum(query(sort(transpose($G18:$K18), 1, false), ""select * limit 4"")))"),0.0)</f>
        <v>0</v>
      </c>
      <c r="N18" s="914"/>
      <c r="O18" s="911"/>
      <c r="P18" s="911"/>
      <c r="Q18" s="911"/>
      <c r="R18" s="911"/>
      <c r="S18" s="915"/>
      <c r="T18" s="915"/>
      <c r="U18" s="911"/>
    </row>
    <row r="19" ht="17.25" customHeight="1">
      <c r="A19" s="724">
        <v>9489.0</v>
      </c>
      <c r="B19" s="906">
        <f>VLOOKUP(A19,tsnz!A:F,6,FALSE)</f>
        <v>2026</v>
      </c>
      <c r="C19" s="907" t="str">
        <f>VLOOKUP(A19,tsnz!A:E,5,FALSE)</f>
        <v>Super</v>
      </c>
      <c r="D19" s="908" t="str">
        <f>VLOOKUP(A19,tsnz!A:B,2,FALSE)</f>
        <v>Brian Corson</v>
      </c>
      <c r="E19" s="909" t="str">
        <f>VLOOKUP(A19,'Team names'!A:G,7,FALSE)</f>
        <v>Blue and Gold</v>
      </c>
      <c r="F19" s="910" t="str">
        <f>IF(ISNA(VLOOKUP(A19,tsnz!$A:$G,7,FALSE)), "",(VLOOKUP(A19,tsnz!$A:$G,7,FALSE)))</f>
        <v>B</v>
      </c>
      <c r="G19" s="911" t="str">
        <f t="array" ref="G19">IF(ISNA(VLOOKUP(A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" s="911"/>
      <c r="I19" s="911"/>
      <c r="J19" s="911"/>
      <c r="K19" s="911"/>
      <c r="L19" s="912">
        <f t="shared" si="1"/>
        <v>0</v>
      </c>
      <c r="M19" s="913">
        <f>IFERROR(__xludf.DUMMYFUNCTION("(sum(query(sort(transpose($G19:$K19), 1, false), ""select * limit 4"")))"),0.0)</f>
        <v>0</v>
      </c>
      <c r="N19" s="914"/>
      <c r="O19" s="911"/>
      <c r="P19" s="917"/>
      <c r="Q19" s="911"/>
      <c r="R19" s="911"/>
      <c r="S19" s="918"/>
      <c r="T19" s="918"/>
      <c r="U19" s="911"/>
    </row>
    <row r="20" ht="17.25" customHeight="1">
      <c r="A20" s="724">
        <v>9554.0</v>
      </c>
      <c r="B20" s="906">
        <f>VLOOKUP(A20,tsnz!A:F,6,FALSE)</f>
        <v>2025</v>
      </c>
      <c r="C20" s="907" t="str">
        <f>VLOOKUP(A20,tsnz!A:E,5,FALSE)</f>
        <v>Full</v>
      </c>
      <c r="D20" s="908" t="str">
        <f>VLOOKUP(A20,tsnz!A:B,2,FALSE)</f>
        <v>Minshym Chan Wong</v>
      </c>
      <c r="E20" s="909" t="str">
        <f>VLOOKUP(A20,'Team names'!A:G,7,FALSE)</f>
        <v>Blue and Gold</v>
      </c>
      <c r="F20" s="910" t="str">
        <f>IF(ISNA(VLOOKUP(A20,tsnz!$A:$G,7,FALSE)), "",(VLOOKUP(A20,tsnz!$A:$G,7,FALSE)))</f>
        <v>A</v>
      </c>
      <c r="G20" s="911" t="str">
        <f t="array" ref="G20">IF(ISNA(VLOOKUP(A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" s="911"/>
      <c r="I20" s="911"/>
      <c r="J20" s="911"/>
      <c r="K20" s="911"/>
      <c r="L20" s="912">
        <f t="shared" si="1"/>
        <v>0</v>
      </c>
      <c r="M20" s="913">
        <f>IFERROR(__xludf.DUMMYFUNCTION("(sum(query(sort(transpose($G20:$K20), 1, false), ""select * limit 4"")))"),0.0)</f>
        <v>0</v>
      </c>
      <c r="N20" s="914"/>
      <c r="O20" s="911"/>
      <c r="P20" s="911"/>
      <c r="Q20" s="911"/>
      <c r="R20" s="911"/>
      <c r="S20" s="915"/>
      <c r="T20" s="916"/>
      <c r="U20" s="911"/>
    </row>
    <row r="21" ht="17.25" customHeight="1">
      <c r="A21" s="724">
        <v>9957.0</v>
      </c>
      <c r="B21" s="906">
        <f>VLOOKUP(A21,tsnz!A:F,6,FALSE)</f>
        <v>2025</v>
      </c>
      <c r="C21" s="907" t="str">
        <f>VLOOKUP(A21,tsnz!A:E,5,FALSE)</f>
        <v>Junior</v>
      </c>
      <c r="D21" s="908" t="str">
        <f>VLOOKUP(A21,tsnz!A:B,2,FALSE)</f>
        <v>Tyler Kerr</v>
      </c>
      <c r="E21" s="909" t="str">
        <f>VLOOKUP(A21,'Team names'!A:G,7,FALSE)</f>
        <v>Blue and Gold</v>
      </c>
      <c r="F21" s="910" t="str">
        <f>IF(ISNA(VLOOKUP(A21,tsnz!$A:$G,7,FALSE)), "",(VLOOKUP(A21,tsnz!$A:$G,7,FALSE)))</f>
        <v>C</v>
      </c>
      <c r="G21" s="911" t="str">
        <f t="array" ref="G21">IF(ISNA(VLOOKUP(A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" s="911"/>
      <c r="I21" s="911"/>
      <c r="J21" s="911"/>
      <c r="K21" s="911"/>
      <c r="L21" s="912">
        <f t="shared" si="1"/>
        <v>0</v>
      </c>
      <c r="M21" s="913">
        <f>IFERROR(__xludf.DUMMYFUNCTION("(sum(query(sort(transpose($G21:$K21), 1, false), ""select * limit 4"")))"),0.0)</f>
        <v>0</v>
      </c>
      <c r="N21" s="920"/>
      <c r="O21" s="920"/>
      <c r="P21" s="920"/>
      <c r="Q21" s="920"/>
      <c r="R21" s="920"/>
      <c r="S21" s="921">
        <f>((SUM(N21:R21)-(ROUND(N21,0)+ROUND(O21,0)+ROUND(P21,0)+ROUND(Q21,0)+ROUND(R21,0)))/10)+ROUND(N21,0)+ROUND(O21,0)+ROUND(P21,0)+ROUND(Q21,0)+ROUND(R21,0)</f>
        <v>0</v>
      </c>
      <c r="T21" s="922"/>
      <c r="U21" s="923">
        <f>IFERROR(__xludf.DUMMYFUNCTION("(sum(query(sort(transpose($N21:$R21), 1, false), ""select * limit 4"")))"),0.0)</f>
        <v>0</v>
      </c>
    </row>
    <row r="22" ht="17.25" customHeight="1">
      <c r="A22" s="861">
        <v>9958.0</v>
      </c>
      <c r="B22" s="906">
        <f>VLOOKUP(A22,tsnz!A:F,6,FALSE)</f>
        <v>2025</v>
      </c>
      <c r="C22" s="907" t="str">
        <f>VLOOKUP(A22,tsnz!A:E,5,FALSE)</f>
        <v>Full</v>
      </c>
      <c r="D22" s="908" t="str">
        <f>VLOOKUP(A22,tsnz!A:B,2,FALSE)</f>
        <v>Rodney Skilton</v>
      </c>
      <c r="E22" s="909" t="str">
        <f>VLOOKUP(A22,'Team names'!A:G,7,FALSE)</f>
        <v>Blue and Gold</v>
      </c>
      <c r="F22" s="910" t="str">
        <f>IF(ISNA(VLOOKUP(A22,tsnz!$A:$G,7,FALSE)), "",(VLOOKUP(A22,tsnz!$A:$G,7,FALSE)))</f>
        <v>C</v>
      </c>
      <c r="G22" s="911" t="str">
        <f t="array" ref="G22">IF(ISNA(VLOOKUP(A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" s="911"/>
      <c r="I22" s="911"/>
      <c r="J22" s="911"/>
      <c r="K22" s="911"/>
      <c r="L22" s="912">
        <f t="shared" si="1"/>
        <v>0</v>
      </c>
      <c r="M22" s="913">
        <f>IFERROR(__xludf.DUMMYFUNCTION("(sum(query(sort(transpose($G22:$K22), 1, false), ""select * limit 4"")))"),0.0)</f>
        <v>0</v>
      </c>
      <c r="N22" s="917"/>
      <c r="O22" s="917"/>
      <c r="P22" s="917"/>
      <c r="Q22" s="917"/>
      <c r="R22" s="911"/>
      <c r="S22" s="918"/>
      <c r="T22" s="919"/>
      <c r="U22" s="911"/>
    </row>
    <row r="23" ht="17.25" customHeight="1">
      <c r="A23" s="724">
        <v>10010.0</v>
      </c>
      <c r="B23" s="906">
        <f>VLOOKUP(A23,tsnz!A:F,6,FALSE)</f>
        <v>2025</v>
      </c>
      <c r="C23" s="907" t="str">
        <f>VLOOKUP(A23,tsnz!A:E,5,FALSE)</f>
        <v>Full</v>
      </c>
      <c r="D23" s="908" t="str">
        <f>VLOOKUP(A23,tsnz!A:B,2,FALSE)</f>
        <v>Craig Power</v>
      </c>
      <c r="E23" s="909" t="str">
        <f>VLOOKUP(A23,'Team names'!A:G,7,FALSE)</f>
        <v>Blue and Gold</v>
      </c>
      <c r="F23" s="910" t="str">
        <f>IF(ISNA(VLOOKUP(A23,tsnz!$A:$G,7,FALSE)), "",(VLOOKUP(A23,tsnz!$A:$G,7,FALSE)))</f>
        <v>D</v>
      </c>
      <c r="G23" s="911" t="str">
        <f t="array" ref="G23">IF(ISNA(VLOOKUP(A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" s="911"/>
      <c r="I23" s="911"/>
      <c r="J23" s="911"/>
      <c r="K23" s="911"/>
      <c r="L23" s="912">
        <f t="shared" si="1"/>
        <v>0</v>
      </c>
      <c r="M23" s="913">
        <f>IFERROR(__xludf.DUMMYFUNCTION("(sum(query(sort(transpose($G23:$K23), 1, false), ""select * limit 4"")))"),0.0)</f>
        <v>0</v>
      </c>
      <c r="N23" s="917"/>
      <c r="O23" s="917"/>
      <c r="P23" s="917"/>
      <c r="Q23" s="911"/>
      <c r="R23" s="911"/>
      <c r="S23" s="918"/>
      <c r="T23" s="918"/>
      <c r="U23" s="913"/>
    </row>
    <row r="24" ht="17.25" customHeight="1">
      <c r="A24" s="724">
        <v>10012.0</v>
      </c>
      <c r="B24" s="906">
        <f>VLOOKUP(A24,tsnz!A:F,6,FALSE)</f>
        <v>2025</v>
      </c>
      <c r="C24" s="907" t="str">
        <f>VLOOKUP(A24,tsnz!A:E,5,FALSE)</f>
        <v>Junior</v>
      </c>
      <c r="D24" s="908" t="str">
        <f>VLOOKUP(A24,tsnz!A:B,2,FALSE)</f>
        <v>Jack Power</v>
      </c>
      <c r="E24" s="909" t="str">
        <f>VLOOKUP(A24,'Team names'!A:G,7,FALSE)</f>
        <v>Blue and Gold</v>
      </c>
      <c r="F24" s="910" t="str">
        <f>IF(ISNA(VLOOKUP(A24,tsnz!$A:$G,7,FALSE)), "",(VLOOKUP(A24,tsnz!$A:$G,7,FALSE)))</f>
        <v>C</v>
      </c>
      <c r="G24" s="911" t="str">
        <f t="array" ref="G24">IF(ISNA(VLOOKUP(A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" s="911"/>
      <c r="I24" s="911"/>
      <c r="J24" s="911"/>
      <c r="K24" s="911"/>
      <c r="L24" s="912">
        <f t="shared" si="1"/>
        <v>0</v>
      </c>
      <c r="M24" s="913">
        <f>IFERROR(__xludf.DUMMYFUNCTION("(sum(query(sort(transpose($G24:$K24), 1, false), ""select * limit 4"")))"),0.0)</f>
        <v>0</v>
      </c>
      <c r="N24" s="917"/>
      <c r="O24" s="917"/>
      <c r="P24" s="917"/>
      <c r="Q24" s="917"/>
      <c r="R24" s="911"/>
      <c r="S24" s="918"/>
      <c r="T24" s="918"/>
      <c r="U24" s="913">
        <f>IFERROR(__xludf.DUMMYFUNCTION("(sum(query(sort(transpose($N24:$P24), 1, false), ""select * limit 4"")))"),0.0)</f>
        <v>0</v>
      </c>
    </row>
    <row r="25" ht="17.25" customHeight="1">
      <c r="A25" s="724">
        <v>10097.0</v>
      </c>
      <c r="B25" s="906">
        <f>VLOOKUP(A25,tsnz!A:F,6,FALSE)</f>
        <v>2025</v>
      </c>
      <c r="C25" s="907" t="str">
        <f>VLOOKUP(A25,tsnz!A:E,5,FALSE)</f>
        <v>Junior</v>
      </c>
      <c r="D25" s="908" t="str">
        <f>VLOOKUP(A25,tsnz!A:B,2,FALSE)</f>
        <v>Abbie McCallum</v>
      </c>
      <c r="E25" s="909" t="str">
        <f>VLOOKUP(A25,'Team names'!A:G,7,FALSE)</f>
        <v>Blue and Gold</v>
      </c>
      <c r="F25" s="910" t="str">
        <f>IF(ISNA(VLOOKUP(A25,tsnz!$A:$G,7,FALSE)), "",(VLOOKUP(A25,tsnz!$A:$G,7,FALSE)))</f>
        <v>C</v>
      </c>
      <c r="G25" s="911" t="str">
        <f t="array" ref="G25">IF(ISNA(VLOOKUP(A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" s="911"/>
      <c r="I25" s="911"/>
      <c r="J25" s="911"/>
      <c r="K25" s="911"/>
      <c r="L25" s="912">
        <f t="shared" si="1"/>
        <v>0</v>
      </c>
      <c r="M25" s="913">
        <f>IFERROR(__xludf.DUMMYFUNCTION("(sum(query(sort(transpose($G25:$K25), 1, false), ""select * limit 4"")))"),0.0)</f>
        <v>0</v>
      </c>
      <c r="N25" s="920"/>
      <c r="O25" s="920"/>
      <c r="P25" s="920"/>
      <c r="Q25" s="920"/>
      <c r="R25" s="920"/>
      <c r="S25" s="921">
        <f>((SUM(N25:R25)-(ROUND(N25,0)+ROUND(O25,0)+ROUND(P25,0)+ROUND(Q25,0)+ROUND(R25,0)))/10)+ROUND(N25,0)+ROUND(O25,0)+ROUND(P25,0)+ROUND(Q25,0)+ROUND(R25,0)</f>
        <v>0</v>
      </c>
      <c r="T25" s="922"/>
      <c r="U25" s="923">
        <f>IFERROR(__xludf.DUMMYFUNCTION("(sum(query(sort(transpose($N25:$R25), 1, false), ""select * limit 4"")))"),0.0)</f>
        <v>0</v>
      </c>
    </row>
    <row r="26" ht="17.25" customHeight="1">
      <c r="A26" s="724">
        <v>10125.0</v>
      </c>
      <c r="B26" s="906">
        <f>VLOOKUP(A26,tsnz!A:F,6,FALSE)</f>
        <v>2025</v>
      </c>
      <c r="C26" s="907" t="str">
        <f>VLOOKUP(A26,tsnz!A:E,5,FALSE)</f>
        <v>Full</v>
      </c>
      <c r="D26" s="908" t="str">
        <f>VLOOKUP(A26,tsnz!A:B,2,FALSE)</f>
        <v>Tommy Hasselman</v>
      </c>
      <c r="E26" s="909" t="str">
        <f>VLOOKUP(A26,'Team names'!A:G,7,FALSE)</f>
        <v>Blue and Gold</v>
      </c>
      <c r="F26" s="910" t="str">
        <f>IF(ISNA(VLOOKUP(A26,tsnz!$A:$G,7,FALSE)), "",(VLOOKUP(A26,tsnz!$A:$G,7,FALSE)))</f>
        <v>C</v>
      </c>
      <c r="G26" s="911" t="str">
        <f t="array" ref="G26">IF(ISNA(VLOOKUP(A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" s="911"/>
      <c r="I26" s="911"/>
      <c r="J26" s="911"/>
      <c r="K26" s="911"/>
      <c r="L26" s="912">
        <f t="shared" si="1"/>
        <v>0</v>
      </c>
      <c r="M26" s="913">
        <f>IFERROR(__xludf.DUMMYFUNCTION("(sum(query(sort(transpose($G26:$K26), 1, false), ""select * limit 4"")))"),0.0)</f>
        <v>0</v>
      </c>
      <c r="N26" s="917"/>
      <c r="O26" s="917"/>
      <c r="P26" s="917"/>
      <c r="Q26" s="917"/>
      <c r="R26" s="911"/>
      <c r="S26" s="918"/>
      <c r="T26" s="919"/>
      <c r="U26" s="911"/>
    </row>
    <row r="27" ht="17.25" customHeight="1">
      <c r="A27" s="342">
        <v>2488.0</v>
      </c>
      <c r="B27" s="924">
        <f>VLOOKUP(A27,tsnz!A:F,6,FALSE)</f>
        <v>2025</v>
      </c>
      <c r="C27" s="925" t="str">
        <f>VLOOKUP(A27,tsnz!A:E,5,FALSE)</f>
        <v>Full</v>
      </c>
      <c r="D27" s="926" t="str">
        <f>VLOOKUP(A27,tsnz!A:B,2,FALSE)</f>
        <v>Jesse Henriksen</v>
      </c>
      <c r="E27" s="927" t="str">
        <f>VLOOKUP(A27,'Team names'!A:G,7,FALSE)</f>
        <v>Canterbury Snipers</v>
      </c>
      <c r="F27" s="928" t="str">
        <f>IF(ISNA(VLOOKUP(A27,tsnz!$A:$G,7,FALSE)), "",(VLOOKUP(A27,tsnz!$A:$G,7,FALSE)))</f>
        <v>A</v>
      </c>
      <c r="G27" s="911" t="str">
        <f t="array" ref="G27">IF(ISNA(VLOOKUP(A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" s="911"/>
      <c r="I27" s="911"/>
      <c r="J27" s="911"/>
      <c r="K27" s="911"/>
      <c r="L27" s="912">
        <f t="shared" si="1"/>
        <v>0</v>
      </c>
      <c r="M27" s="913">
        <f>IFERROR(__xludf.DUMMYFUNCTION("(sum(query(sort(transpose($G27:$K27), 1, false), ""select * limit 4"")))"),0.0)</f>
        <v>0</v>
      </c>
      <c r="N27" s="917"/>
      <c r="O27" s="917"/>
      <c r="P27" s="917"/>
      <c r="Q27" s="917"/>
      <c r="R27" s="911"/>
      <c r="S27" s="918"/>
      <c r="T27" s="919"/>
      <c r="U27" s="911"/>
    </row>
    <row r="28" ht="17.25" customHeight="1">
      <c r="A28" s="342">
        <v>1346.0</v>
      </c>
      <c r="B28" s="924">
        <f>VLOOKUP(A28,tsnz!A:F,6,FALSE)</f>
        <v>2025</v>
      </c>
      <c r="C28" s="925" t="str">
        <f>VLOOKUP(A28,tsnz!A:E,5,FALSE)</f>
        <v>Super</v>
      </c>
      <c r="D28" s="926" t="str">
        <f>VLOOKUP(A28,tsnz!A:B,2,FALSE)</f>
        <v>Martin Hay</v>
      </c>
      <c r="E28" s="927" t="str">
        <f>VLOOKUP(A28,'Team names'!A:G,7,FALSE)</f>
        <v>Canterbury Snipers</v>
      </c>
      <c r="F28" s="928" t="str">
        <f>IF(ISNA(VLOOKUP(A28,tsnz!$A:$G,7,FALSE)), "",(VLOOKUP(A28,tsnz!$A:$G,7,FALSE)))</f>
        <v>B</v>
      </c>
      <c r="G28" s="911" t="str">
        <f t="array" ref="G28">IF(ISNA(VLOOKUP(A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" s="911"/>
      <c r="I28" s="911"/>
      <c r="J28" s="911"/>
      <c r="K28" s="911"/>
      <c r="L28" s="912">
        <f t="shared" si="1"/>
        <v>0</v>
      </c>
      <c r="M28" s="913">
        <f>IFERROR(__xludf.DUMMYFUNCTION("(sum(query(sort(transpose($G28:$K28), 1, false), ""select * limit 4"")))"),0.0)</f>
        <v>0</v>
      </c>
      <c r="N28" s="917"/>
      <c r="O28" s="917"/>
      <c r="P28" s="917"/>
      <c r="Q28" s="917"/>
      <c r="R28" s="911"/>
      <c r="S28" s="915"/>
      <c r="T28" s="915"/>
      <c r="U28" s="911"/>
    </row>
    <row r="29" ht="17.25" customHeight="1">
      <c r="A29" s="724">
        <v>1743.0</v>
      </c>
      <c r="B29" s="924">
        <f>VLOOKUP(A29,tsnz!A:F,6,FALSE)</f>
        <v>2025</v>
      </c>
      <c r="C29" s="925" t="str">
        <f>VLOOKUP(A29,tsnz!A:E,5,FALSE)</f>
        <v>Super</v>
      </c>
      <c r="D29" s="926" t="str">
        <f>VLOOKUP(A29,tsnz!A:B,2,FALSE)</f>
        <v>Graeme Kennedy</v>
      </c>
      <c r="E29" s="927" t="str">
        <f>VLOOKUP(A29,'Team names'!A:G,7,FALSE)</f>
        <v>Canterbury Snipers</v>
      </c>
      <c r="F29" s="928" t="str">
        <f>IF(ISNA(VLOOKUP(A29,tsnz!$A:$G,7,FALSE)), "",(VLOOKUP(A29,tsnz!$A:$G,7,FALSE)))</f>
        <v>B</v>
      </c>
      <c r="G29" s="911" t="str">
        <f t="array" ref="G29">IF(ISNA(VLOOKUP(A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" s="911"/>
      <c r="I29" s="911"/>
      <c r="J29" s="911"/>
      <c r="K29" s="911"/>
      <c r="L29" s="912">
        <f t="shared" si="1"/>
        <v>0</v>
      </c>
      <c r="M29" s="913">
        <f>IFERROR(__xludf.DUMMYFUNCTION("(sum(query(sort(transpose($G29:$K29), 1, false), ""select * limit 4"")))"),0.0)</f>
        <v>0</v>
      </c>
      <c r="N29" s="917"/>
      <c r="O29" s="917"/>
      <c r="P29" s="917"/>
      <c r="Q29" s="917"/>
      <c r="R29" s="911"/>
      <c r="S29" s="918"/>
      <c r="T29" s="919"/>
      <c r="U29" s="911"/>
    </row>
    <row r="30" ht="17.25" customHeight="1">
      <c r="A30" s="724">
        <v>1764.0</v>
      </c>
      <c r="B30" s="924">
        <f>VLOOKUP(A30,tsnz!A:F,6,FALSE)</f>
        <v>2025</v>
      </c>
      <c r="C30" s="925" t="str">
        <f>VLOOKUP(A30,tsnz!A:E,5,FALSE)</f>
        <v>Full</v>
      </c>
      <c r="D30" s="926" t="str">
        <f>VLOOKUP(A30,tsnz!A:B,2,FALSE)</f>
        <v>Tim Loversidge</v>
      </c>
      <c r="E30" s="927" t="str">
        <f>VLOOKUP(A30,'Team names'!A:G,7,FALSE)</f>
        <v>Canterbury Snipers</v>
      </c>
      <c r="F30" s="928" t="str">
        <f>IF(ISNA(VLOOKUP(A30,tsnz!$A:$G,7,FALSE)), "",(VLOOKUP(A30,tsnz!$A:$G,7,FALSE)))</f>
        <v>B</v>
      </c>
      <c r="G30" s="911" t="str">
        <f t="array" ref="G30">IF(ISNA(VLOOKUP(A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" s="911"/>
      <c r="I30" s="911"/>
      <c r="J30" s="911"/>
      <c r="K30" s="911"/>
      <c r="L30" s="912">
        <f t="shared" si="1"/>
        <v>0</v>
      </c>
      <c r="M30" s="913">
        <f>IFERROR(__xludf.DUMMYFUNCTION("(sum(query(sort(transpose($G30:$K30), 1, false), ""select * limit 4"")))"),0.0)</f>
        <v>0</v>
      </c>
      <c r="N30" s="914"/>
      <c r="O30" s="911"/>
      <c r="P30" s="911"/>
      <c r="Q30" s="911"/>
      <c r="R30" s="911"/>
      <c r="S30" s="915"/>
      <c r="T30" s="916"/>
      <c r="U30" s="911"/>
    </row>
    <row r="31" ht="17.25" customHeight="1">
      <c r="A31" s="342">
        <v>2104.0</v>
      </c>
      <c r="B31" s="924">
        <f>VLOOKUP(A31,tsnz!A:F,6,FALSE)</f>
        <v>2025</v>
      </c>
      <c r="C31" s="925" t="str">
        <f>VLOOKUP(A31,tsnz!A:E,5,FALSE)</f>
        <v>Full</v>
      </c>
      <c r="D31" s="926" t="str">
        <f>VLOOKUP(A31,tsnz!A:B,2,FALSE)</f>
        <v>Dean Gibbs</v>
      </c>
      <c r="E31" s="927" t="str">
        <f>VLOOKUP(A31,'Team names'!A:G,7,FALSE)</f>
        <v>Canterbury Snipers</v>
      </c>
      <c r="F31" s="928" t="str">
        <f>IF(ISNA(VLOOKUP(A31,tsnz!$A:$G,7,FALSE)), "",(VLOOKUP(A31,tsnz!$A:$G,7,FALSE)))</f>
        <v>M</v>
      </c>
      <c r="G31" s="911" t="str">
        <f t="array" ref="G31">IF(ISNA(VLOOKUP(A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" s="911"/>
      <c r="I31" s="911"/>
      <c r="J31" s="911"/>
      <c r="K31" s="911"/>
      <c r="L31" s="929">
        <f t="shared" si="1"/>
        <v>0</v>
      </c>
      <c r="M31" s="913">
        <f>IFERROR(__xludf.DUMMYFUNCTION("(sum(query(sort(transpose($G31:$K31), 1, false), ""select * limit 4"")))"),0.0)</f>
        <v>0</v>
      </c>
      <c r="N31" s="914"/>
      <c r="O31" s="911"/>
      <c r="P31" s="911"/>
      <c r="Q31" s="911"/>
      <c r="R31" s="911"/>
      <c r="S31" s="915"/>
      <c r="T31" s="916"/>
      <c r="U31" s="911"/>
    </row>
    <row r="32" ht="17.25" customHeight="1">
      <c r="A32" s="342">
        <v>3256.0</v>
      </c>
      <c r="B32" s="924">
        <f>VLOOKUP(A32,tsnz!A:F,6,FALSE)</f>
        <v>2025</v>
      </c>
      <c r="C32" s="925" t="str">
        <f>VLOOKUP(A32,tsnz!A:E,5,FALSE)</f>
        <v>Full</v>
      </c>
      <c r="D32" s="926" t="str">
        <f>VLOOKUP(A32,tsnz!A:B,2,FALSE)</f>
        <v>Lindsay Barnes</v>
      </c>
      <c r="E32" s="927" t="str">
        <f>VLOOKUP(A32,'Team names'!A:G,7,FALSE)</f>
        <v>Canterbury Snipers</v>
      </c>
      <c r="F32" s="928" t="str">
        <f>IF(ISNA(VLOOKUP(A32,tsnz!$A:$G,7,FALSE)), "",(VLOOKUP(A32,tsnz!$A:$G,7,FALSE)))</f>
        <v>M</v>
      </c>
      <c r="G32" s="911" t="str">
        <f t="array" ref="G32">IF(ISNA(VLOOKUP(A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" s="911"/>
      <c r="I32" s="911"/>
      <c r="J32" s="911"/>
      <c r="K32" s="911"/>
      <c r="L32" s="912">
        <f t="shared" si="1"/>
        <v>0</v>
      </c>
      <c r="M32" s="913">
        <f>IFERROR(__xludf.DUMMYFUNCTION("(sum(query(sort(transpose($G32:$K32), 1, false), ""select * limit 4"")))"),0.0)</f>
        <v>0</v>
      </c>
      <c r="N32" s="914"/>
      <c r="O32" s="911"/>
      <c r="P32" s="911"/>
      <c r="Q32" s="911"/>
      <c r="R32" s="911"/>
      <c r="S32" s="915"/>
      <c r="T32" s="916"/>
      <c r="U32" s="911"/>
    </row>
    <row r="33" ht="17.25" customHeight="1">
      <c r="A33" s="342">
        <v>3690.0</v>
      </c>
      <c r="B33" s="924">
        <f>VLOOKUP(A33,tsnz!A:F,6,FALSE)</f>
        <v>2025</v>
      </c>
      <c r="C33" s="925" t="str">
        <f>VLOOKUP(A33,tsnz!A:E,5,FALSE)</f>
        <v>Full</v>
      </c>
      <c r="D33" s="926" t="str">
        <f>VLOOKUP(A33,tsnz!A:B,2,FALSE)</f>
        <v>Denva Wren</v>
      </c>
      <c r="E33" s="927" t="str">
        <f>VLOOKUP(A33,'Team names'!A:G,7,FALSE)</f>
        <v>Canterbury Snipers</v>
      </c>
      <c r="F33" s="928" t="str">
        <f>IF(ISNA(VLOOKUP(A33,tsnz!$A:$G,7,FALSE)), "",(VLOOKUP(A33,tsnz!$A:$G,7,FALSE)))</f>
        <v>M</v>
      </c>
      <c r="G33" s="911" t="str">
        <f t="array" ref="G33">IF(ISNA(VLOOKUP(A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" s="911"/>
      <c r="I33" s="911"/>
      <c r="J33" s="911"/>
      <c r="K33" s="911"/>
      <c r="L33" s="912">
        <f t="shared" si="1"/>
        <v>0</v>
      </c>
      <c r="M33" s="913">
        <f>IFERROR(__xludf.DUMMYFUNCTION("(sum(query(sort(transpose($G33:$K33), 1, false), ""select * limit 4"")))"),0.0)</f>
        <v>0</v>
      </c>
      <c r="N33" s="914"/>
      <c r="O33" s="911"/>
      <c r="P33" s="911"/>
      <c r="Q33" s="911"/>
      <c r="R33" s="911"/>
      <c r="S33" s="915"/>
      <c r="T33" s="916"/>
      <c r="U33" s="911"/>
    </row>
    <row r="34" ht="17.25" customHeight="1">
      <c r="A34" s="724">
        <v>4808.0</v>
      </c>
      <c r="B34" s="924">
        <f>VLOOKUP(A34,tsnz!A:F,6,FALSE)</f>
        <v>2025</v>
      </c>
      <c r="C34" s="925" t="str">
        <f>VLOOKUP(A34,tsnz!A:E,5,FALSE)</f>
        <v>Full</v>
      </c>
      <c r="D34" s="926" t="str">
        <f>VLOOKUP(A34,tsnz!A:B,2,FALSE)</f>
        <v>Martin Van den Nieuwelaar</v>
      </c>
      <c r="E34" s="927" t="str">
        <f>VLOOKUP(A34,'Team names'!A:G,7,FALSE)</f>
        <v>Canterbury Snipers</v>
      </c>
      <c r="F34" s="928" t="str">
        <f>IF(ISNA(VLOOKUP(A34,tsnz!$A:$G,7,FALSE)), "",(VLOOKUP(A34,tsnz!$A:$G,7,FALSE)))</f>
        <v>A</v>
      </c>
      <c r="G34" s="911" t="str">
        <f t="array" ref="G34">IF(ISNA(VLOOKUP(A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" s="911"/>
      <c r="I34" s="911"/>
      <c r="J34" s="911"/>
      <c r="K34" s="911"/>
      <c r="L34" s="912">
        <f t="shared" si="1"/>
        <v>0</v>
      </c>
      <c r="M34" s="913">
        <f>IFERROR(__xludf.DUMMYFUNCTION("(sum(query(sort(transpose($G34:$K34), 1, false), ""select * limit 4"")))"),0.0)</f>
        <v>0</v>
      </c>
      <c r="N34" s="914"/>
      <c r="O34" s="911"/>
      <c r="P34" s="911"/>
      <c r="Q34" s="911"/>
      <c r="R34" s="911"/>
      <c r="S34" s="915"/>
      <c r="T34" s="916"/>
      <c r="U34" s="911"/>
    </row>
    <row r="35" ht="17.25" customHeight="1">
      <c r="A35" s="342">
        <v>5040.0</v>
      </c>
      <c r="B35" s="924">
        <f>VLOOKUP(A35,tsnz!A:F,6,FALSE)</f>
        <v>2026</v>
      </c>
      <c r="C35" s="925" t="str">
        <f>VLOOKUP(A35,tsnz!A:E,5,FALSE)</f>
        <v>Super</v>
      </c>
      <c r="D35" s="926" t="str">
        <f>VLOOKUP(A35,tsnz!A:B,2,FALSE)</f>
        <v>Leonie Clayton</v>
      </c>
      <c r="E35" s="927" t="str">
        <f>VLOOKUP(A35,'Team names'!A:G,7,FALSE)</f>
        <v>Canterbury Snipers</v>
      </c>
      <c r="F35" s="928" t="str">
        <f>IF(ISNA(VLOOKUP(A35,tsnz!$A:$G,7,FALSE)), "",(VLOOKUP(A35,tsnz!$A:$G,7,FALSE)))</f>
        <v>A</v>
      </c>
      <c r="G35" s="911" t="str">
        <f t="array" ref="G35">IF(ISNA(VLOOKUP(A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" s="911"/>
      <c r="I35" s="911"/>
      <c r="J35" s="911"/>
      <c r="K35" s="911"/>
      <c r="L35" s="912">
        <f t="shared" si="1"/>
        <v>0</v>
      </c>
      <c r="M35" s="913">
        <f>IFERROR(__xludf.DUMMYFUNCTION("(sum(query(sort(transpose($G35:$K35), 1, false), ""select * limit 4"")))"),0.0)</f>
        <v>0</v>
      </c>
      <c r="N35" s="914"/>
      <c r="O35" s="911"/>
      <c r="P35" s="911"/>
      <c r="Q35" s="911"/>
      <c r="R35" s="911"/>
      <c r="S35" s="915"/>
      <c r="T35" s="916"/>
      <c r="U35" s="911"/>
    </row>
    <row r="36" ht="17.25" customHeight="1">
      <c r="A36" s="724">
        <v>5259.0</v>
      </c>
      <c r="B36" s="924">
        <f>VLOOKUP(A36,tsnz!A:F,6,FALSE)</f>
        <v>2025</v>
      </c>
      <c r="C36" s="925" t="str">
        <f>VLOOKUP(A36,tsnz!A:E,5,FALSE)</f>
        <v>Family</v>
      </c>
      <c r="D36" s="926" t="str">
        <f>VLOOKUP(A36,tsnz!A:B,2,FALSE)</f>
        <v>Elizabeth Harwood</v>
      </c>
      <c r="E36" s="927" t="str">
        <f>VLOOKUP(A36,'Team names'!A:G,7,FALSE)</f>
        <v>Canterbury Snipers</v>
      </c>
      <c r="F36" s="928" t="str">
        <f>IF(ISNA(VLOOKUP(A36,tsnz!$A:$G,7,FALSE)), "",(VLOOKUP(A36,tsnz!$A:$G,7,FALSE)))</f>
        <v>D</v>
      </c>
      <c r="G36" s="911" t="str">
        <f t="array" ref="G36">IF(ISNA(VLOOKUP(A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" s="911"/>
      <c r="I36" s="911"/>
      <c r="J36" s="911"/>
      <c r="K36" s="911"/>
      <c r="L36" s="912">
        <f t="shared" si="1"/>
        <v>0</v>
      </c>
      <c r="M36" s="913">
        <f>IFERROR(__xludf.DUMMYFUNCTION("(sum(query(sort(transpose($G36:$K36), 1, false), ""select * limit 4"")))"),0.0)</f>
        <v>0</v>
      </c>
      <c r="N36" s="917"/>
      <c r="O36" s="917"/>
      <c r="P36" s="917"/>
      <c r="Q36" s="911"/>
      <c r="R36" s="911"/>
      <c r="S36" s="918"/>
      <c r="T36" s="918"/>
      <c r="U36" s="913"/>
    </row>
    <row r="37" ht="17.25" customHeight="1">
      <c r="A37" s="724">
        <v>5602.0</v>
      </c>
      <c r="B37" s="924">
        <f>VLOOKUP(A37,tsnz!A:F,6,FALSE)</f>
        <v>2025</v>
      </c>
      <c r="C37" s="925" t="str">
        <f>VLOOKUP(A37,tsnz!A:E,5,FALSE)</f>
        <v>Full</v>
      </c>
      <c r="D37" s="926" t="str">
        <f>VLOOKUP(A37,tsnz!A:B,2,FALSE)</f>
        <v>Adam Pottinger</v>
      </c>
      <c r="E37" s="927" t="str">
        <f>VLOOKUP(A37,'Team names'!A:G,7,FALSE)</f>
        <v>Canterbury Snipers</v>
      </c>
      <c r="F37" s="928" t="str">
        <f>IF(ISNA(VLOOKUP(A37,tsnz!$A:$G,7,FALSE)), "",(VLOOKUP(A37,tsnz!$A:$G,7,FALSE)))</f>
        <v>B</v>
      </c>
      <c r="G37" s="911" t="str">
        <f t="array" ref="G37">IF(ISNA(VLOOKUP(A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" s="911"/>
      <c r="I37" s="911"/>
      <c r="J37" s="911"/>
      <c r="K37" s="911"/>
      <c r="L37" s="912">
        <f t="shared" si="1"/>
        <v>0</v>
      </c>
      <c r="M37" s="913">
        <f>IFERROR(__xludf.DUMMYFUNCTION("(sum(query(sort(transpose($G37:$K37), 1, false), ""select * limit 4"")))"),0.0)</f>
        <v>0</v>
      </c>
      <c r="N37" s="914"/>
      <c r="O37" s="911"/>
      <c r="P37" s="911"/>
      <c r="Q37" s="911"/>
      <c r="R37" s="911"/>
      <c r="S37" s="915"/>
      <c r="T37" s="916"/>
      <c r="U37" s="911"/>
    </row>
    <row r="38" ht="17.25" customHeight="1">
      <c r="A38" s="342">
        <v>6158.0</v>
      </c>
      <c r="B38" s="924">
        <f>VLOOKUP(A38,tsnz!A:F,6,FALSE)</f>
        <v>2025</v>
      </c>
      <c r="C38" s="925" t="str">
        <f>VLOOKUP(A38,tsnz!A:E,5,FALSE)</f>
        <v>Super</v>
      </c>
      <c r="D38" s="926" t="str">
        <f>VLOOKUP(A38,tsnz!A:B,2,FALSE)</f>
        <v>Russell Henshaw</v>
      </c>
      <c r="E38" s="927" t="str">
        <f>VLOOKUP(A38,'Team names'!A:G,7,FALSE)</f>
        <v>Canterbury Snipers</v>
      </c>
      <c r="F38" s="928" t="str">
        <f>IF(ISNA(VLOOKUP(A38,tsnz!$A:$G,7,FALSE)), "",(VLOOKUP(A38,tsnz!$A:$G,7,FALSE)))</f>
        <v>A</v>
      </c>
      <c r="G38" s="911" t="str">
        <f t="array" ref="G38">IF(ISNA(VLOOKUP(A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" s="911"/>
      <c r="I38" s="911"/>
      <c r="J38" s="911"/>
      <c r="K38" s="911"/>
      <c r="L38" s="912">
        <f t="shared" si="1"/>
        <v>0</v>
      </c>
      <c r="M38" s="913">
        <f>IFERROR(__xludf.DUMMYFUNCTION("(sum(query(sort(transpose($G38:$K38), 1, false), ""select * limit 4"")))"),0.0)</f>
        <v>0</v>
      </c>
      <c r="N38" s="914"/>
      <c r="O38" s="911"/>
      <c r="P38" s="911"/>
      <c r="Q38" s="911"/>
      <c r="R38" s="911"/>
      <c r="S38" s="915"/>
      <c r="T38" s="916"/>
      <c r="U38" s="911"/>
    </row>
    <row r="39" ht="17.25" customHeight="1">
      <c r="A39" s="724">
        <v>6191.0</v>
      </c>
      <c r="B39" s="924">
        <f>VLOOKUP(A39,tsnz!A:F,6,FALSE)</f>
        <v>2025</v>
      </c>
      <c r="C39" s="925" t="str">
        <f>VLOOKUP(A39,tsnz!A:E,5,FALSE)</f>
        <v>Family</v>
      </c>
      <c r="D39" s="926" t="str">
        <f>VLOOKUP(A39,tsnz!A:B,2,FALSE)</f>
        <v>Annaliisa Farrell</v>
      </c>
      <c r="E39" s="927" t="str">
        <f>VLOOKUP(A39,'Team names'!A:G,7,FALSE)</f>
        <v>Canterbury Snipers</v>
      </c>
      <c r="F39" s="928" t="str">
        <f>IF(ISNA(VLOOKUP(A39,tsnz!$A:$G,7,FALSE)), "",(VLOOKUP(A39,tsnz!$A:$G,7,FALSE)))</f>
        <v>None</v>
      </c>
      <c r="G39" s="911" t="str">
        <f t="array" ref="G39">IF(ISNA(VLOOKUP(A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" s="911"/>
      <c r="I39" s="911"/>
      <c r="J39" s="911"/>
      <c r="K39" s="911"/>
      <c r="L39" s="912">
        <f t="shared" si="1"/>
        <v>0</v>
      </c>
      <c r="M39" s="913">
        <f>IFERROR(__xludf.DUMMYFUNCTION("(sum(query(sort(transpose($G39:$K39), 1, false), ""select * limit 4"")))"),0.0)</f>
        <v>0</v>
      </c>
      <c r="N39" s="914"/>
      <c r="O39" s="911"/>
      <c r="P39" s="911"/>
      <c r="Q39" s="911"/>
      <c r="R39" s="911"/>
      <c r="S39" s="915"/>
      <c r="T39" s="915"/>
      <c r="U39" s="911"/>
    </row>
    <row r="40">
      <c r="A40" s="342">
        <v>6203.0</v>
      </c>
      <c r="B40" s="924">
        <f>VLOOKUP(A40,tsnz!A:F,6,FALSE)</f>
        <v>2026</v>
      </c>
      <c r="C40" s="925" t="str">
        <f>VLOOKUP(A40,tsnz!A:E,5,FALSE)</f>
        <v>Super</v>
      </c>
      <c r="D40" s="926" t="str">
        <f>VLOOKUP(A40,tsnz!A:B,2,FALSE)</f>
        <v>Barry Till</v>
      </c>
      <c r="E40" s="927" t="str">
        <f>VLOOKUP(A40,'Team names'!A:G,7,FALSE)</f>
        <v>Canterbury Snipers</v>
      </c>
      <c r="F40" s="928" t="str">
        <f>IF(ISNA(VLOOKUP(A40,tsnz!$A:$G,7,FALSE)), "",(VLOOKUP(A40,tsnz!$A:$G,7,FALSE)))</f>
        <v>B</v>
      </c>
      <c r="G40" s="911" t="str">
        <f t="array" ref="G40">IF(ISNA(VLOOKUP(A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" s="911"/>
      <c r="I40" s="911"/>
      <c r="J40" s="911"/>
      <c r="K40" s="911"/>
      <c r="L40" s="912">
        <f t="shared" si="1"/>
        <v>0</v>
      </c>
      <c r="M40" s="913">
        <f>IFERROR(__xludf.DUMMYFUNCTION("(sum(query(sort(transpose($G40:$K40), 1, false), ""select * limit 4"")))"),0.0)</f>
        <v>0</v>
      </c>
      <c r="N40" s="914"/>
      <c r="O40" s="911"/>
      <c r="P40" s="911"/>
      <c r="Q40" s="911"/>
      <c r="R40" s="911"/>
      <c r="S40" s="915"/>
      <c r="T40" s="915"/>
      <c r="U40" s="911"/>
    </row>
    <row r="41">
      <c r="A41" s="342">
        <v>6244.0</v>
      </c>
      <c r="B41" s="924">
        <f>VLOOKUP(A41,tsnz!A:F,6,FALSE)</f>
        <v>2025</v>
      </c>
      <c r="C41" s="925" t="str">
        <f>VLOOKUP(A41,tsnz!A:E,5,FALSE)</f>
        <v>Full</v>
      </c>
      <c r="D41" s="926" t="str">
        <f>VLOOKUP(A41,tsnz!A:B,2,FALSE)</f>
        <v>Nigel Farrell</v>
      </c>
      <c r="E41" s="927" t="str">
        <f>VLOOKUP(A41,'Team names'!A:G,7,FALSE)</f>
        <v>Canterbury Snipers</v>
      </c>
      <c r="F41" s="928" t="str">
        <f>IF(ISNA(VLOOKUP(A41,tsnz!$A:$G,7,FALSE)), "",(VLOOKUP(A41,tsnz!$A:$G,7,FALSE)))</f>
        <v>M</v>
      </c>
      <c r="G41" s="911" t="str">
        <f t="array" ref="G41">IF(ISNA(VLOOKUP(A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" s="911"/>
      <c r="I41" s="911"/>
      <c r="J41" s="911"/>
      <c r="K41" s="911"/>
      <c r="L41" s="912">
        <f t="shared" si="1"/>
        <v>0</v>
      </c>
      <c r="M41" s="913">
        <f>IFERROR(__xludf.DUMMYFUNCTION("(sum(query(sort(transpose($G41:$K41), 1, false), ""select * limit 4"")))"),0.0)</f>
        <v>0</v>
      </c>
      <c r="N41" s="914"/>
      <c r="O41" s="911"/>
      <c r="P41" s="911"/>
      <c r="Q41" s="911"/>
      <c r="R41" s="911"/>
      <c r="S41" s="915"/>
      <c r="T41" s="916"/>
      <c r="U41" s="911"/>
    </row>
    <row r="42">
      <c r="A42" s="724">
        <v>6277.0</v>
      </c>
      <c r="B42" s="924">
        <f>VLOOKUP(A42,tsnz!A:F,6,FALSE)</f>
        <v>2025</v>
      </c>
      <c r="C42" s="925" t="str">
        <f>VLOOKUP(A42,tsnz!A:E,5,FALSE)</f>
        <v>Super</v>
      </c>
      <c r="D42" s="926" t="str">
        <f>VLOOKUP(A42,tsnz!A:B,2,FALSE)</f>
        <v>Ian Pottinger</v>
      </c>
      <c r="E42" s="927" t="str">
        <f>VLOOKUP(A42,'Team names'!A:G,7,FALSE)</f>
        <v>Canterbury Snipers</v>
      </c>
      <c r="F42" s="928" t="str">
        <f>IF(ISNA(VLOOKUP(A42,tsnz!$A:$G,7,FALSE)), "",(VLOOKUP(A42,tsnz!$A:$G,7,FALSE)))</f>
        <v>C</v>
      </c>
      <c r="G42" s="911" t="str">
        <f t="array" ref="G42">IF(ISNA(VLOOKUP(A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" s="911"/>
      <c r="I42" s="911"/>
      <c r="J42" s="911"/>
      <c r="K42" s="911"/>
      <c r="L42" s="912">
        <f t="shared" si="1"/>
        <v>0</v>
      </c>
      <c r="M42" s="913">
        <f>IFERROR(__xludf.DUMMYFUNCTION("(sum(query(sort(transpose($G42:$K42), 1, false), ""select * limit 4"")))"),0.0)</f>
        <v>0</v>
      </c>
      <c r="N42" s="917"/>
      <c r="O42" s="917"/>
      <c r="P42" s="917"/>
      <c r="Q42" s="917"/>
      <c r="R42" s="911"/>
      <c r="S42" s="918"/>
      <c r="T42" s="918"/>
      <c r="U42" s="913"/>
    </row>
    <row r="43">
      <c r="A43" s="342">
        <v>6628.0</v>
      </c>
      <c r="B43" s="924">
        <f>VLOOKUP(A43,tsnz!A:F,6,FALSE)</f>
        <v>2026</v>
      </c>
      <c r="C43" s="925" t="str">
        <f>VLOOKUP(A43,tsnz!A:E,5,FALSE)</f>
        <v>Full</v>
      </c>
      <c r="D43" s="926" t="str">
        <f>VLOOKUP(A43,tsnz!A:B,2,FALSE)</f>
        <v>Stephanie McNair</v>
      </c>
      <c r="E43" s="927" t="str">
        <f>VLOOKUP(A43,'Team names'!A:G,7,FALSE)</f>
        <v>Canterbury Snipers</v>
      </c>
      <c r="F43" s="928" t="str">
        <f>IF(ISNA(VLOOKUP(A43,tsnz!$A:$G,7,FALSE)), "",(VLOOKUP(A43,tsnz!$A:$G,7,FALSE)))</f>
        <v>M</v>
      </c>
      <c r="G43" s="911" t="str">
        <f t="array" ref="G43">IF(ISNA(VLOOKUP(A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" s="911"/>
      <c r="I43" s="911"/>
      <c r="J43" s="911"/>
      <c r="K43" s="911"/>
      <c r="L43" s="912">
        <f t="shared" si="1"/>
        <v>0</v>
      </c>
      <c r="M43" s="913">
        <f>IFERROR(__xludf.DUMMYFUNCTION("(sum(query(sort(transpose($G43:$K43), 1, false), ""select * limit 4"")))"),0.0)</f>
        <v>0</v>
      </c>
      <c r="N43" s="914"/>
      <c r="O43" s="911"/>
      <c r="P43" s="911"/>
      <c r="Q43" s="911"/>
      <c r="R43" s="911"/>
      <c r="S43" s="915"/>
      <c r="T43" s="916"/>
      <c r="U43" s="911"/>
    </row>
    <row r="44">
      <c r="A44" s="724">
        <v>6729.0</v>
      </c>
      <c r="B44" s="924">
        <f>VLOOKUP(A44,tsnz!A:F,6,FALSE)</f>
        <v>2025</v>
      </c>
      <c r="C44" s="925" t="str">
        <f>VLOOKUP(A44,tsnz!A:E,5,FALSE)</f>
        <v>Full</v>
      </c>
      <c r="D44" s="926" t="str">
        <f>VLOOKUP(A44,tsnz!A:B,2,FALSE)</f>
        <v>Mark Fleming</v>
      </c>
      <c r="E44" s="927" t="str">
        <f>VLOOKUP(A44,'Team names'!A:G,7,FALSE)</f>
        <v>Canterbury Snipers</v>
      </c>
      <c r="F44" s="928" t="str">
        <f>IF(ISNA(VLOOKUP(A44,tsnz!$A:$G,7,FALSE)), "",(VLOOKUP(A44,tsnz!$A:$G,7,FALSE)))</f>
        <v>B</v>
      </c>
      <c r="G44" s="911" t="str">
        <f t="array" ref="G44">IF(ISNA(VLOOKUP(A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" s="911"/>
      <c r="I44" s="911"/>
      <c r="J44" s="911"/>
      <c r="K44" s="911"/>
      <c r="L44" s="912">
        <f t="shared" si="1"/>
        <v>0</v>
      </c>
      <c r="M44" s="913">
        <f>IFERROR(__xludf.DUMMYFUNCTION("(sum(query(sort(transpose($G44:$K44), 1, false), ""select * limit 4"")))"),0.0)</f>
        <v>0</v>
      </c>
      <c r="N44" s="914"/>
      <c r="O44" s="911"/>
      <c r="P44" s="911"/>
      <c r="Q44" s="911"/>
      <c r="R44" s="911"/>
      <c r="S44" s="915"/>
      <c r="T44" s="916"/>
      <c r="U44" s="911"/>
    </row>
    <row r="45">
      <c r="A45" s="724">
        <v>6945.0</v>
      </c>
      <c r="B45" s="924">
        <f>VLOOKUP(A45,tsnz!A:F,6,FALSE)</f>
        <v>2026</v>
      </c>
      <c r="C45" s="925" t="str">
        <f>VLOOKUP(A45,tsnz!A:E,5,FALSE)</f>
        <v>Full</v>
      </c>
      <c r="D45" s="926" t="str">
        <f>VLOOKUP(A45,tsnz!A:B,2,FALSE)</f>
        <v>Shania Harrison-Lee</v>
      </c>
      <c r="E45" s="927" t="str">
        <f>VLOOKUP(A45,'Team names'!A:G,7,FALSE)</f>
        <v>Canterbury Snipers</v>
      </c>
      <c r="F45" s="928" t="str">
        <f>IF(ISNA(VLOOKUP(A45,tsnz!$A:$G,7,FALSE)), "",(VLOOKUP(A45,tsnz!$A:$G,7,FALSE)))</f>
        <v>M</v>
      </c>
      <c r="G45" s="911" t="str">
        <f t="array" ref="G45">IF(ISNA(VLOOKUP(A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" s="911"/>
      <c r="I45" s="911"/>
      <c r="J45" s="911"/>
      <c r="K45" s="911"/>
      <c r="L45" s="912">
        <f t="shared" si="1"/>
        <v>0</v>
      </c>
      <c r="M45" s="913">
        <f>IFERROR(__xludf.DUMMYFUNCTION("(sum(query(sort(transpose($G45:$K45), 1, false), ""select * limit 4"")))"),0.0)</f>
        <v>0</v>
      </c>
      <c r="N45" s="917"/>
      <c r="O45" s="917"/>
      <c r="P45" s="917"/>
      <c r="Q45" s="917"/>
      <c r="R45" s="911"/>
      <c r="S45" s="918"/>
      <c r="T45" s="919"/>
      <c r="U45" s="911"/>
    </row>
    <row r="46">
      <c r="A46" s="724">
        <v>7065.0</v>
      </c>
      <c r="B46" s="924">
        <f>VLOOKUP(A46,tsnz!A:F,6,FALSE)</f>
        <v>2025</v>
      </c>
      <c r="C46" s="925" t="str">
        <f>VLOOKUP(A46,tsnz!A:E,5,FALSE)</f>
        <v>Full</v>
      </c>
      <c r="D46" s="926" t="str">
        <f>VLOOKUP(A46,tsnz!A:B,2,FALSE)</f>
        <v>Shaun Jeffery</v>
      </c>
      <c r="E46" s="927" t="str">
        <f>VLOOKUP(A46,'Team names'!A:G,7,FALSE)</f>
        <v>Canterbury Snipers</v>
      </c>
      <c r="F46" s="928" t="str">
        <f>IF(ISNA(VLOOKUP(A46,tsnz!$A:$G,7,FALSE)), "",(VLOOKUP(A46,tsnz!$A:$G,7,FALSE)))</f>
        <v>A</v>
      </c>
      <c r="G46" s="911" t="str">
        <f t="array" ref="G46">IF(ISNA(VLOOKUP(A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" s="911"/>
      <c r="I46" s="911"/>
      <c r="J46" s="911"/>
      <c r="K46" s="911"/>
      <c r="L46" s="912">
        <f t="shared" si="1"/>
        <v>0</v>
      </c>
      <c r="M46" s="913">
        <f>IFERROR(__xludf.DUMMYFUNCTION("(sum(query(sort(transpose($G46:$K46), 1, false), ""select * limit 4"")))"),0.0)</f>
        <v>0</v>
      </c>
      <c r="N46" s="914"/>
      <c r="O46" s="911"/>
      <c r="P46" s="911"/>
      <c r="Q46" s="911"/>
      <c r="R46" s="911"/>
      <c r="S46" s="915"/>
      <c r="T46" s="916"/>
      <c r="U46" s="911"/>
    </row>
    <row r="47">
      <c r="A47" s="724">
        <v>7089.0</v>
      </c>
      <c r="B47" s="924">
        <f>VLOOKUP(A47,tsnz!A:F,6,FALSE)</f>
        <v>2025</v>
      </c>
      <c r="C47" s="925" t="str">
        <f>VLOOKUP(A47,tsnz!A:E,5,FALSE)</f>
        <v>Full</v>
      </c>
      <c r="D47" s="926" t="str">
        <f>VLOOKUP(A47,tsnz!A:B,2,FALSE)</f>
        <v>Marcus Gibson</v>
      </c>
      <c r="E47" s="927" t="str">
        <f>VLOOKUP(A47,'Team names'!A:G,7,FALSE)</f>
        <v>Canterbury Snipers</v>
      </c>
      <c r="F47" s="928" t="str">
        <f>IF(ISNA(VLOOKUP(A47,tsnz!$A:$G,7,FALSE)), "",(VLOOKUP(A47,tsnz!$A:$G,7,FALSE)))</f>
        <v>D</v>
      </c>
      <c r="G47" s="911" t="str">
        <f t="array" ref="G47">IF(ISNA(VLOOKUP(A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" s="911"/>
      <c r="I47" s="911"/>
      <c r="J47" s="911"/>
      <c r="K47" s="911"/>
      <c r="L47" s="912">
        <f t="shared" si="1"/>
        <v>0</v>
      </c>
      <c r="M47" s="913">
        <f>IFERROR(__xludf.DUMMYFUNCTION("(sum(query(sort(transpose($G47:$K47), 1, false), ""select * limit 4"")))"),0.0)</f>
        <v>0</v>
      </c>
      <c r="N47" s="917"/>
      <c r="O47" s="917"/>
      <c r="P47" s="917"/>
      <c r="Q47" s="917"/>
      <c r="R47" s="911"/>
      <c r="S47" s="918"/>
      <c r="T47" s="918"/>
      <c r="U47" s="913"/>
    </row>
    <row r="48">
      <c r="A48" s="342">
        <v>7351.0</v>
      </c>
      <c r="B48" s="924">
        <f>VLOOKUP(A48,tsnz!A:F,6,FALSE)</f>
        <v>2025</v>
      </c>
      <c r="C48" s="925" t="str">
        <f>VLOOKUP(A48,tsnz!A:E,5,FALSE)</f>
        <v>Junior</v>
      </c>
      <c r="D48" s="926" t="str">
        <f>VLOOKUP(A48,tsnz!A:B,2,FALSE)</f>
        <v>Dan Ewers</v>
      </c>
      <c r="E48" s="927" t="str">
        <f>VLOOKUP(A48,'Team names'!A:G,7,FALSE)</f>
        <v>Canterbury Snipers</v>
      </c>
      <c r="F48" s="928" t="str">
        <f>IF(ISNA(VLOOKUP(A48,tsnz!$A:$G,7,FALSE)), "",(VLOOKUP(A48,tsnz!$A:$G,7,FALSE)))</f>
        <v>B</v>
      </c>
      <c r="G48" s="911" t="str">
        <f t="array" ref="G48">IF(ISNA(VLOOKUP(A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" s="911"/>
      <c r="I48" s="911"/>
      <c r="J48" s="911"/>
      <c r="K48" s="911"/>
      <c r="L48" s="912">
        <f t="shared" si="1"/>
        <v>0</v>
      </c>
      <c r="M48" s="913">
        <f>IFERROR(__xludf.DUMMYFUNCTION("(sum(query(sort(transpose($G48:$K48), 1, false), ""select * limit 4"")))"),0.0)</f>
        <v>0</v>
      </c>
      <c r="N48" s="917"/>
      <c r="O48" s="917"/>
      <c r="P48" s="917"/>
      <c r="Q48" s="911"/>
      <c r="R48" s="911"/>
      <c r="S48" s="918"/>
      <c r="T48" s="918"/>
      <c r="U48" s="913">
        <f>IFERROR(__xludf.DUMMYFUNCTION("(sum(query(sort(transpose($N48:$P48), 1, false), ""select * limit 4"")))"),0.0)</f>
        <v>0</v>
      </c>
    </row>
    <row r="49">
      <c r="A49" s="862">
        <v>7407.0</v>
      </c>
      <c r="B49" s="924">
        <f>VLOOKUP(A49,tsnz!A:F,6,FALSE)</f>
        <v>2025</v>
      </c>
      <c r="C49" s="925" t="str">
        <f>VLOOKUP(A49,tsnz!A:E,5,FALSE)</f>
        <v>Full</v>
      </c>
      <c r="D49" s="926" t="str">
        <f>VLOOKUP(A49,tsnz!A:B,2,FALSE)</f>
        <v>Kieran Pointon</v>
      </c>
      <c r="E49" s="927" t="str">
        <f>VLOOKUP(A49,'Team names'!A:G,7,FALSE)</f>
        <v>Canterbury Snipers</v>
      </c>
      <c r="F49" s="928" t="str">
        <f>IF(ISNA(VLOOKUP(A49,tsnz!$A:$G,7,FALSE)), "",(VLOOKUP(A49,tsnz!$A:$G,7,FALSE)))</f>
        <v>B</v>
      </c>
      <c r="G49" s="911" t="str">
        <f t="array" ref="G49">IF(ISNA(VLOOKUP(A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" s="911"/>
      <c r="I49" s="911"/>
      <c r="J49" s="911"/>
      <c r="K49" s="911"/>
      <c r="L49" s="912">
        <f t="shared" si="1"/>
        <v>0</v>
      </c>
      <c r="M49" s="913">
        <f>IFERROR(__xludf.DUMMYFUNCTION("(sum(query(sort(transpose($G49:$K49), 1, false), ""select * limit 4"")))"),0.0)</f>
        <v>0</v>
      </c>
      <c r="N49" s="914"/>
      <c r="O49" s="911"/>
      <c r="P49" s="911"/>
      <c r="Q49" s="911"/>
      <c r="R49" s="911"/>
      <c r="S49" s="915"/>
      <c r="T49" s="916"/>
      <c r="U49" s="911"/>
    </row>
    <row r="50">
      <c r="A50" s="724">
        <v>7448.0</v>
      </c>
      <c r="B50" s="924">
        <f>VLOOKUP(A50,tsnz!A:F,6,FALSE)</f>
        <v>2025</v>
      </c>
      <c r="C50" s="925" t="str">
        <f>VLOOKUP(A50,tsnz!A:E,5,FALSE)</f>
        <v>Super</v>
      </c>
      <c r="D50" s="926" t="str">
        <f>VLOOKUP(A50,tsnz!A:B,2,FALSE)</f>
        <v>Noel Cobb</v>
      </c>
      <c r="E50" s="927" t="str">
        <f>VLOOKUP(A50,'Team names'!A:G,7,FALSE)</f>
        <v>Canterbury Snipers</v>
      </c>
      <c r="F50" s="928" t="str">
        <f>IF(ISNA(VLOOKUP(A50,tsnz!$A:$G,7,FALSE)), "",(VLOOKUP(A50,tsnz!$A:$G,7,FALSE)))</f>
        <v>M</v>
      </c>
      <c r="G50" s="911" t="str">
        <f t="array" ref="G50">IF(ISNA(VLOOKUP(A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" s="911"/>
      <c r="I50" s="911"/>
      <c r="J50" s="911"/>
      <c r="K50" s="911"/>
      <c r="L50" s="912">
        <f t="shared" si="1"/>
        <v>0</v>
      </c>
      <c r="M50" s="913">
        <f>IFERROR(__xludf.DUMMYFUNCTION("(sum(query(sort(transpose($G50:$K50), 1, false), ""select * limit 4"")))"),0.0)</f>
        <v>0</v>
      </c>
      <c r="N50" s="917"/>
      <c r="O50" s="917"/>
      <c r="P50" s="917"/>
      <c r="Q50" s="917"/>
      <c r="R50" s="911"/>
      <c r="S50" s="918"/>
      <c r="T50" s="918"/>
      <c r="U50" s="913"/>
    </row>
    <row r="51">
      <c r="A51" s="342">
        <v>7504.0</v>
      </c>
      <c r="B51" s="924">
        <f>VLOOKUP(A51,tsnz!A:F,6,FALSE)</f>
        <v>2025</v>
      </c>
      <c r="C51" s="925" t="str">
        <f>VLOOKUP(A51,tsnz!A:E,5,FALSE)</f>
        <v>Full</v>
      </c>
      <c r="D51" s="926" t="str">
        <f>VLOOKUP(A51,tsnz!A:B,2,FALSE)</f>
        <v>Katrina Lenz</v>
      </c>
      <c r="E51" s="927" t="str">
        <f>VLOOKUP(A51,'Team names'!A:G,7,FALSE)</f>
        <v>Canterbury Snipers</v>
      </c>
      <c r="F51" s="928" t="str">
        <f>IF(ISNA(VLOOKUP(A51,tsnz!$A:$G,7,FALSE)), "",(VLOOKUP(A51,tsnz!$A:$G,7,FALSE)))</f>
        <v>B</v>
      </c>
      <c r="G51" s="911" t="str">
        <f t="array" ref="G51">IF(ISNA(VLOOKUP(A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" s="911"/>
      <c r="I51" s="911"/>
      <c r="J51" s="911"/>
      <c r="K51" s="911"/>
      <c r="L51" s="912">
        <f t="shared" si="1"/>
        <v>0</v>
      </c>
      <c r="M51" s="913">
        <f>IFERROR(__xludf.DUMMYFUNCTION("(sum(query(sort(transpose($G51:$K51), 1, false), ""select * limit 4"")))"),0.0)</f>
        <v>0</v>
      </c>
      <c r="N51" s="914"/>
      <c r="O51" s="911"/>
      <c r="P51" s="911"/>
      <c r="Q51" s="911"/>
      <c r="R51" s="911"/>
      <c r="S51" s="915"/>
      <c r="T51" s="916"/>
      <c r="U51" s="911"/>
    </row>
    <row r="52">
      <c r="A52" s="724">
        <v>8215.0</v>
      </c>
      <c r="B52" s="924">
        <f>VLOOKUP(A52,tsnz!A:F,6,FALSE)</f>
        <v>2026</v>
      </c>
      <c r="C52" s="925" t="str">
        <f>VLOOKUP(A52,tsnz!A:E,5,FALSE)</f>
        <v>Junior</v>
      </c>
      <c r="D52" s="926" t="str">
        <f>VLOOKUP(A52,tsnz!A:B,2,FALSE)</f>
        <v>Max Russell</v>
      </c>
      <c r="E52" s="927" t="str">
        <f>VLOOKUP(A52,'Team names'!A:G,7,FALSE)</f>
        <v>Canterbury Snipers</v>
      </c>
      <c r="F52" s="928" t="str">
        <f>IF(ISNA(VLOOKUP(A52,tsnz!$A:$G,7,FALSE)), "",(VLOOKUP(A52,tsnz!$A:$G,7,FALSE)))</f>
        <v>A</v>
      </c>
      <c r="G52" s="911" t="str">
        <f t="array" ref="G52">IF(ISNA(VLOOKUP(A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" s="911"/>
      <c r="I52" s="911"/>
      <c r="J52" s="911"/>
      <c r="K52" s="911"/>
      <c r="L52" s="912">
        <f t="shared" si="1"/>
        <v>0</v>
      </c>
      <c r="M52" s="913">
        <f>IFERROR(__xludf.DUMMYFUNCTION("(sum(query(sort(transpose($G52:$K52), 1, false), ""select * limit 4"")))"),0.0)</f>
        <v>0</v>
      </c>
      <c r="N52" s="920"/>
      <c r="O52" s="920"/>
      <c r="P52" s="920"/>
      <c r="Q52" s="920"/>
      <c r="R52" s="920"/>
      <c r="S52" s="921">
        <f>((SUM(N52:R52)-(ROUND(N52,0)+ROUND(O52,0)+ROUND(P52,0)+ROUND(Q52,0)+ROUND(R52,0)))/10)+ROUND(N52,0)+ROUND(O52,0)+ROUND(P52,0)+ROUND(Q52,0)+ROUND(R52,0)</f>
        <v>0</v>
      </c>
      <c r="T52" s="922"/>
      <c r="U52" s="923">
        <f>IFERROR(__xludf.DUMMYFUNCTION("(sum(query(sort(transpose($N52:$R52), 1, false), ""select * limit 4"")))"),0.0)</f>
        <v>0</v>
      </c>
    </row>
    <row r="53">
      <c r="A53" s="724">
        <v>8718.0</v>
      </c>
      <c r="B53" s="924">
        <f>VLOOKUP(A53,tsnz!A:F,6,FALSE)</f>
        <v>2025</v>
      </c>
      <c r="C53" s="925" t="str">
        <f>VLOOKUP(A53,tsnz!A:E,5,FALSE)</f>
        <v>Super</v>
      </c>
      <c r="D53" s="926" t="str">
        <f>VLOOKUP(A53,tsnz!A:B,2,FALSE)</f>
        <v>Ian Dore</v>
      </c>
      <c r="E53" s="927" t="str">
        <f>VLOOKUP(A53,'Team names'!A:G,7,FALSE)</f>
        <v>Canterbury Snipers</v>
      </c>
      <c r="F53" s="928" t="str">
        <f>IF(ISNA(VLOOKUP(A53,tsnz!$A:$G,7,FALSE)), "",(VLOOKUP(A53,tsnz!$A:$G,7,FALSE)))</f>
        <v>None</v>
      </c>
      <c r="G53" s="911" t="str">
        <f t="array" ref="G53">IF(ISNA(VLOOKUP(A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" s="911"/>
      <c r="I53" s="911"/>
      <c r="J53" s="911"/>
      <c r="K53" s="911"/>
      <c r="L53" s="912">
        <f t="shared" si="1"/>
        <v>0</v>
      </c>
      <c r="M53" s="913">
        <f>IFERROR(__xludf.DUMMYFUNCTION("(sum(query(sort(transpose($G53:$K53), 1, false), ""select * limit 4"")))"),0.0)</f>
        <v>0</v>
      </c>
      <c r="N53" s="917"/>
      <c r="O53" s="917"/>
      <c r="P53" s="917"/>
      <c r="Q53" s="917"/>
      <c r="R53" s="911"/>
      <c r="S53" s="915"/>
      <c r="T53" s="915"/>
      <c r="U53" s="911"/>
    </row>
    <row r="54">
      <c r="A54" s="342">
        <v>8810.0</v>
      </c>
      <c r="B54" s="924">
        <f>VLOOKUP(A54,tsnz!A:F,6,FALSE)</f>
        <v>2026</v>
      </c>
      <c r="C54" s="925" t="str">
        <f>VLOOKUP(A54,tsnz!A:E,5,FALSE)</f>
        <v>Full</v>
      </c>
      <c r="D54" s="926" t="str">
        <f>VLOOKUP(A54,tsnz!A:B,2,FALSE)</f>
        <v>John Booth</v>
      </c>
      <c r="E54" s="927" t="str">
        <f>VLOOKUP(A54,'Team names'!A:G,7,FALSE)</f>
        <v>Canterbury Snipers</v>
      </c>
      <c r="F54" s="928" t="str">
        <f>IF(ISNA(VLOOKUP(A54,tsnz!$A:$G,7,FALSE)), "",(VLOOKUP(A54,tsnz!$A:$G,7,FALSE)))</f>
        <v>M</v>
      </c>
      <c r="G54" s="911" t="str">
        <f t="array" ref="G54">IF(ISNA(VLOOKUP(A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" s="911"/>
      <c r="I54" s="911"/>
      <c r="J54" s="911"/>
      <c r="K54" s="911"/>
      <c r="L54" s="912">
        <f t="shared" si="1"/>
        <v>0</v>
      </c>
      <c r="M54" s="913">
        <f>IFERROR(__xludf.DUMMYFUNCTION("(sum(query(sort(transpose($G54:$K54), 1, false), ""select * limit 4"")))"),0.0)</f>
        <v>0</v>
      </c>
      <c r="N54" s="914"/>
      <c r="O54" s="911"/>
      <c r="P54" s="911"/>
      <c r="Q54" s="911"/>
      <c r="R54" s="911"/>
      <c r="S54" s="915"/>
      <c r="T54" s="916"/>
      <c r="U54" s="911"/>
    </row>
    <row r="55">
      <c r="A55" s="342">
        <v>8893.0</v>
      </c>
      <c r="B55" s="924">
        <f>VLOOKUP(A55,tsnz!A:F,6,FALSE)</f>
        <v>2025</v>
      </c>
      <c r="C55" s="925" t="str">
        <f>VLOOKUP(A55,tsnz!A:E,5,FALSE)</f>
        <v>Junior</v>
      </c>
      <c r="D55" s="926" t="str">
        <f>VLOOKUP(A55,tsnz!A:B,2,FALSE)</f>
        <v>Caley McNair</v>
      </c>
      <c r="E55" s="927" t="str">
        <f>VLOOKUP(A55,'Team names'!A:G,7,FALSE)</f>
        <v>Canterbury Snipers</v>
      </c>
      <c r="F55" s="928" t="str">
        <f>IF(ISNA(VLOOKUP(A55,tsnz!$A:$G,7,FALSE)), "",(VLOOKUP(A55,tsnz!$A:$G,7,FALSE)))</f>
        <v>M</v>
      </c>
      <c r="G55" s="911" t="str">
        <f t="array" ref="G55">IF(ISNA(VLOOKUP(A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" s="911"/>
      <c r="I55" s="911"/>
      <c r="J55" s="911"/>
      <c r="K55" s="911"/>
      <c r="L55" s="912">
        <f t="shared" si="1"/>
        <v>0</v>
      </c>
      <c r="M55" s="913">
        <f>IFERROR(__xludf.DUMMYFUNCTION("(sum(query(sort(transpose($G55:$K55), 1, false), ""select * limit 4"")))"),0.0)</f>
        <v>0</v>
      </c>
      <c r="N55" s="920"/>
      <c r="O55" s="920"/>
      <c r="P55" s="920"/>
      <c r="Q55" s="920"/>
      <c r="R55" s="920"/>
      <c r="S55" s="921">
        <f t="shared" ref="S55:S56" si="2">((SUM(N55:R55)-(ROUND(N55,0)+ROUND(O55,0)+ROUND(P55,0)+ROUND(Q55,0)+ROUND(R55,0)))/10)+ROUND(N55,0)+ROUND(O55,0)+ROUND(P55,0)+ROUND(Q55,0)+ROUND(R55,0)</f>
        <v>0</v>
      </c>
      <c r="T55" s="922"/>
      <c r="U55" s="923">
        <f>IFERROR(__xludf.DUMMYFUNCTION("(sum(query(sort(transpose($N55:$R55), 1, false), ""select * limit 4"")))"),0.0)</f>
        <v>0</v>
      </c>
    </row>
    <row r="56">
      <c r="A56" s="342">
        <v>9003.0</v>
      </c>
      <c r="B56" s="924">
        <f>VLOOKUP(A56,tsnz!A:F,6,FALSE)</f>
        <v>2025</v>
      </c>
      <c r="C56" s="925" t="str">
        <f>VLOOKUP(A56,tsnz!A:E,5,FALSE)</f>
        <v>Junior</v>
      </c>
      <c r="D56" s="926" t="str">
        <f>VLOOKUP(A56,tsnz!A:B,2,FALSE)</f>
        <v>Ryan Booth</v>
      </c>
      <c r="E56" s="927" t="str">
        <f>VLOOKUP(A56,'Team names'!A:G,7,FALSE)</f>
        <v>Canterbury Snipers</v>
      </c>
      <c r="F56" s="928" t="str">
        <f>IF(ISNA(VLOOKUP(A56,tsnz!$A:$G,7,FALSE)), "",(VLOOKUP(A56,tsnz!$A:$G,7,FALSE)))</f>
        <v>M</v>
      </c>
      <c r="G56" s="911" t="str">
        <f t="array" ref="G56">IF(ISNA(VLOOKUP(A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" s="911"/>
      <c r="I56" s="911"/>
      <c r="J56" s="911"/>
      <c r="K56" s="911"/>
      <c r="L56" s="912">
        <f t="shared" si="1"/>
        <v>0</v>
      </c>
      <c r="M56" s="913">
        <f>IFERROR(__xludf.DUMMYFUNCTION("(sum(query(sort(transpose($G56:$K56), 1, false), ""select * limit 4"")))"),0.0)</f>
        <v>0</v>
      </c>
      <c r="N56" s="920"/>
      <c r="O56" s="920"/>
      <c r="P56" s="920"/>
      <c r="Q56" s="920"/>
      <c r="R56" s="920"/>
      <c r="S56" s="921">
        <f t="shared" si="2"/>
        <v>0</v>
      </c>
      <c r="T56" s="922"/>
      <c r="U56" s="923">
        <f>IFERROR(__xludf.DUMMYFUNCTION("(sum(query(sort(transpose($N56:$R56), 1, false), ""select * limit 4"")))"),0.0)</f>
        <v>0</v>
      </c>
    </row>
    <row r="57">
      <c r="A57" s="342">
        <v>9076.0</v>
      </c>
      <c r="B57" s="924">
        <f>VLOOKUP(A57,tsnz!A:F,6,FALSE)</f>
        <v>2025</v>
      </c>
      <c r="C57" s="925" t="str">
        <f>VLOOKUP(A57,tsnz!A:E,5,FALSE)</f>
        <v>Junior</v>
      </c>
      <c r="D57" s="926" t="str">
        <f>VLOOKUP(A57,tsnz!A:B,2,FALSE)</f>
        <v>Sean Moriarty</v>
      </c>
      <c r="E57" s="927" t="str">
        <f>VLOOKUP(A57,'Team names'!A:G,7,FALSE)</f>
        <v>Canterbury Snipers</v>
      </c>
      <c r="F57" s="928" t="str">
        <f>IF(ISNA(VLOOKUP(A57,tsnz!$A:$G,7,FALSE)), "",(VLOOKUP(A57,tsnz!$A:$G,7,FALSE)))</f>
        <v>A</v>
      </c>
      <c r="G57" s="911" t="str">
        <f t="array" ref="G57">IF(ISNA(VLOOKUP(A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" s="911"/>
      <c r="I57" s="911"/>
      <c r="J57" s="911"/>
      <c r="K57" s="911"/>
      <c r="L57" s="912">
        <f t="shared" si="1"/>
        <v>0</v>
      </c>
      <c r="M57" s="913">
        <f>IFERROR(__xludf.DUMMYFUNCTION("(sum(query(sort(transpose($G57:$K57), 1, false), ""select * limit 4"")))"),0.0)</f>
        <v>0</v>
      </c>
      <c r="N57" s="917"/>
      <c r="O57" s="917"/>
      <c r="P57" s="917"/>
      <c r="Q57" s="917"/>
      <c r="R57" s="911"/>
      <c r="S57" s="918"/>
      <c r="T57" s="918"/>
      <c r="U57" s="913">
        <f>IFERROR(__xludf.DUMMYFUNCTION("(sum(query(sort(transpose($N57:$P57), 1, false), ""select * limit 4"")))"),0.0)</f>
        <v>0</v>
      </c>
    </row>
    <row r="58">
      <c r="A58" s="724">
        <v>9180.0</v>
      </c>
      <c r="B58" s="924">
        <f>VLOOKUP(A58,tsnz!A:F,6,FALSE)</f>
        <v>2026</v>
      </c>
      <c r="C58" s="925" t="str">
        <f>VLOOKUP(A58,tsnz!A:E,5,FALSE)</f>
        <v>Family</v>
      </c>
      <c r="D58" s="926" t="str">
        <f>VLOOKUP(A58,tsnz!A:B,2,FALSE)</f>
        <v>Rhonda Booth</v>
      </c>
      <c r="E58" s="927" t="str">
        <f>VLOOKUP(A58,'Team names'!A:G,7,FALSE)</f>
        <v>Canterbury Snipers</v>
      </c>
      <c r="F58" s="928" t="str">
        <f>IF(ISNA(VLOOKUP(A58,tsnz!$A:$G,7,FALSE)), "",(VLOOKUP(A58,tsnz!$A:$G,7,FALSE)))</f>
        <v>D</v>
      </c>
      <c r="G58" s="911" t="str">
        <f t="array" ref="G58">IF(ISNA(VLOOKUP(A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" s="911"/>
      <c r="I58" s="911"/>
      <c r="J58" s="911"/>
      <c r="K58" s="911"/>
      <c r="L58" s="912">
        <f t="shared" si="1"/>
        <v>0</v>
      </c>
      <c r="M58" s="913">
        <f>IFERROR(__xludf.DUMMYFUNCTION("(sum(query(sort(transpose($G58:$K58), 1, false), ""select * limit 4"")))"),0.0)</f>
        <v>0</v>
      </c>
      <c r="N58" s="917"/>
      <c r="O58" s="917"/>
      <c r="P58" s="917"/>
      <c r="Q58" s="917"/>
      <c r="R58" s="911"/>
      <c r="S58" s="918"/>
      <c r="T58" s="918"/>
      <c r="U58" s="913"/>
    </row>
    <row r="59">
      <c r="A59" s="342">
        <v>9209.0</v>
      </c>
      <c r="B59" s="924">
        <f>VLOOKUP(A59,tsnz!A:F,6,FALSE)</f>
        <v>2025</v>
      </c>
      <c r="C59" s="925" t="str">
        <f>VLOOKUP(A59,tsnz!A:E,5,FALSE)</f>
        <v>Full</v>
      </c>
      <c r="D59" s="926" t="str">
        <f>VLOOKUP(A59,tsnz!A:B,2,FALSE)</f>
        <v>Riley Anderson</v>
      </c>
      <c r="E59" s="927" t="str">
        <f>VLOOKUP(A59,'Team names'!A:G,7,FALSE)</f>
        <v>Canterbury Snipers</v>
      </c>
      <c r="F59" s="928" t="str">
        <f>IF(ISNA(VLOOKUP(A59,tsnz!$A:$G,7,FALSE)), "",(VLOOKUP(A59,tsnz!$A:$G,7,FALSE)))</f>
        <v>B</v>
      </c>
      <c r="G59" s="911" t="str">
        <f t="array" ref="G59">IF(ISNA(VLOOKUP(A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" s="911"/>
      <c r="I59" s="911"/>
      <c r="J59" s="911"/>
      <c r="K59" s="911"/>
      <c r="L59" s="912">
        <f t="shared" si="1"/>
        <v>0</v>
      </c>
      <c r="M59" s="913">
        <f>IFERROR(__xludf.DUMMYFUNCTION("(sum(query(sort(transpose($G59:$K59), 1, false), ""select * limit 4"")))"),0.0)</f>
        <v>0</v>
      </c>
      <c r="N59" s="917"/>
      <c r="O59" s="917"/>
      <c r="P59" s="917"/>
      <c r="Q59" s="917"/>
      <c r="R59" s="911"/>
      <c r="S59" s="918"/>
      <c r="T59" s="918"/>
      <c r="U59" s="913"/>
    </row>
    <row r="60">
      <c r="A60" s="342">
        <v>9263.0</v>
      </c>
      <c r="B60" s="924">
        <f>VLOOKUP(A60,tsnz!A:F,6,FALSE)</f>
        <v>2025</v>
      </c>
      <c r="C60" s="925" t="str">
        <f>VLOOKUP(A60,tsnz!A:E,5,FALSE)</f>
        <v>Full</v>
      </c>
      <c r="D60" s="926" t="str">
        <f>VLOOKUP(A60,tsnz!A:B,2,FALSE)</f>
        <v>John Keller</v>
      </c>
      <c r="E60" s="927" t="str">
        <f>VLOOKUP(A60,'Team names'!A:G,7,FALSE)</f>
        <v>Canterbury Snipers</v>
      </c>
      <c r="F60" s="928" t="str">
        <f>IF(ISNA(VLOOKUP(A60,tsnz!$A:$G,7,FALSE)), "",(VLOOKUP(A60,tsnz!$A:$G,7,FALSE)))</f>
        <v>A</v>
      </c>
      <c r="G60" s="911" t="str">
        <f t="array" ref="G60">IF(ISNA(VLOOKUP(A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" s="911"/>
      <c r="I60" s="911"/>
      <c r="J60" s="911"/>
      <c r="K60" s="911"/>
      <c r="L60" s="912">
        <f t="shared" si="1"/>
        <v>0</v>
      </c>
      <c r="M60" s="913">
        <f>IFERROR(__xludf.DUMMYFUNCTION("(sum(query(sort(transpose($G60:$K60), 1, false), ""select * limit 4"")))"),0.0)</f>
        <v>0</v>
      </c>
      <c r="N60" s="917"/>
      <c r="O60" s="917"/>
      <c r="P60" s="917"/>
      <c r="Q60" s="917"/>
      <c r="R60" s="911"/>
      <c r="S60" s="918"/>
      <c r="T60" s="919"/>
      <c r="U60" s="911"/>
    </row>
    <row r="61">
      <c r="A61" s="724">
        <v>9336.0</v>
      </c>
      <c r="B61" s="924">
        <f>VLOOKUP(A61,tsnz!A:F,6,FALSE)</f>
        <v>2025</v>
      </c>
      <c r="C61" s="925" t="str">
        <f>VLOOKUP(A61,tsnz!A:E,5,FALSE)</f>
        <v>Super</v>
      </c>
      <c r="D61" s="926" t="str">
        <f>VLOOKUP(A61,tsnz!A:B,2,FALSE)</f>
        <v>Philip Morrison</v>
      </c>
      <c r="E61" s="927" t="str">
        <f>VLOOKUP(A61,'Team names'!A:G,7,FALSE)</f>
        <v>Canterbury Snipers</v>
      </c>
      <c r="F61" s="928" t="str">
        <f>IF(ISNA(VLOOKUP(A61,tsnz!$A:$G,7,FALSE)), "",(VLOOKUP(A61,tsnz!$A:$G,7,FALSE)))</f>
        <v>D</v>
      </c>
      <c r="G61" s="911" t="str">
        <f t="array" ref="G61">IF(ISNA(VLOOKUP(A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" s="911"/>
      <c r="I61" s="911"/>
      <c r="J61" s="911"/>
      <c r="K61" s="911"/>
      <c r="L61" s="912">
        <f t="shared" si="1"/>
        <v>0</v>
      </c>
      <c r="M61" s="913">
        <f>IFERROR(__xludf.DUMMYFUNCTION("(sum(query(sort(transpose($G61:$K61), 1, false), ""select * limit 4"")))"),0.0)</f>
        <v>0</v>
      </c>
      <c r="N61" s="917"/>
      <c r="O61" s="917"/>
      <c r="P61" s="917"/>
      <c r="Q61" s="917"/>
      <c r="R61" s="911"/>
      <c r="S61" s="918"/>
      <c r="T61" s="918"/>
      <c r="U61" s="913"/>
    </row>
    <row r="62">
      <c r="A62" s="342">
        <v>9465.0</v>
      </c>
      <c r="B62" s="924">
        <f>VLOOKUP(A62,tsnz!A:F,6,FALSE)</f>
        <v>2025</v>
      </c>
      <c r="C62" s="925" t="str">
        <f>VLOOKUP(A62,tsnz!A:E,5,FALSE)</f>
        <v>Junior</v>
      </c>
      <c r="D62" s="926" t="str">
        <f>VLOOKUP(A62,tsnz!A:B,2,FALSE)</f>
        <v>Michael Ling</v>
      </c>
      <c r="E62" s="927" t="str">
        <f>VLOOKUP(A62,'Team names'!A:G,7,FALSE)</f>
        <v>Canterbury Snipers</v>
      </c>
      <c r="F62" s="928" t="str">
        <f>IF(ISNA(VLOOKUP(A62,tsnz!$A:$G,7,FALSE)), "",(VLOOKUP(A62,tsnz!$A:$G,7,FALSE)))</f>
        <v>A</v>
      </c>
      <c r="G62" s="911" t="str">
        <f t="array" ref="G62">IF(ISNA(VLOOKUP(A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" s="911"/>
      <c r="I62" s="911"/>
      <c r="J62" s="911"/>
      <c r="K62" s="911"/>
      <c r="L62" s="912">
        <f t="shared" si="1"/>
        <v>0</v>
      </c>
      <c r="M62" s="913">
        <f>IFERROR(__xludf.DUMMYFUNCTION("(sum(query(sort(transpose($G62:$K62), 1, false), ""select * limit 4"")))"),0.0)</f>
        <v>0</v>
      </c>
      <c r="N62" s="920"/>
      <c r="O62" s="920"/>
      <c r="P62" s="920"/>
      <c r="Q62" s="920"/>
      <c r="R62" s="920"/>
      <c r="S62" s="921">
        <f t="shared" ref="S62:S63" si="3">((SUM(N62:R62)-(ROUND(N62,0)+ROUND(O62,0)+ROUND(P62,0)+ROUND(Q62,0)+ROUND(R62,0)))/10)+ROUND(N62,0)+ROUND(O62,0)+ROUND(P62,0)+ROUND(Q62,0)+ROUND(R62,0)</f>
        <v>0</v>
      </c>
      <c r="T62" s="922"/>
      <c r="U62" s="923">
        <f>IFERROR(__xludf.DUMMYFUNCTION("(sum(query(sort(transpose($N62:$R62), 1, false), ""select * limit 4"")))"),0.0)</f>
        <v>0</v>
      </c>
    </row>
    <row r="63">
      <c r="A63" s="342">
        <v>9618.0</v>
      </c>
      <c r="B63" s="924">
        <f>VLOOKUP(A63,tsnz!A:F,6,FALSE)</f>
        <v>2026</v>
      </c>
      <c r="C63" s="925" t="str">
        <f>VLOOKUP(A63,tsnz!A:E,5,FALSE)</f>
        <v>Junior</v>
      </c>
      <c r="D63" s="926" t="str">
        <f>VLOOKUP(A63,tsnz!A:B,2,FALSE)</f>
        <v>Milo Unkovich</v>
      </c>
      <c r="E63" s="927" t="str">
        <f>VLOOKUP(A63,'Team names'!A:G,7,FALSE)</f>
        <v>Canterbury Snipers</v>
      </c>
      <c r="F63" s="928" t="str">
        <f>IF(ISNA(VLOOKUP(A63,tsnz!$A:$G,7,FALSE)), "",(VLOOKUP(A63,tsnz!$A:$G,7,FALSE)))</f>
        <v>B</v>
      </c>
      <c r="G63" s="911" t="str">
        <f t="array" ref="G63">IF(ISNA(VLOOKUP(A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" s="911"/>
      <c r="I63" s="911"/>
      <c r="J63" s="911"/>
      <c r="K63" s="911"/>
      <c r="L63" s="912">
        <f t="shared" si="1"/>
        <v>0</v>
      </c>
      <c r="M63" s="913">
        <f>IFERROR(__xludf.DUMMYFUNCTION("(sum(query(sort(transpose($G63:$K63), 1, false), ""select * limit 4"")))"),0.0)</f>
        <v>0</v>
      </c>
      <c r="N63" s="920"/>
      <c r="O63" s="920"/>
      <c r="P63" s="920"/>
      <c r="Q63" s="920"/>
      <c r="R63" s="920"/>
      <c r="S63" s="921">
        <f t="shared" si="3"/>
        <v>0</v>
      </c>
      <c r="T63" s="922"/>
      <c r="U63" s="923">
        <f>IFERROR(__xludf.DUMMYFUNCTION("(sum(query(sort(transpose($N63:$R63), 1, false), ""select * limit 4"")))"),0.0)</f>
        <v>0</v>
      </c>
    </row>
    <row r="64">
      <c r="A64" s="724">
        <v>9975.0</v>
      </c>
      <c r="B64" s="924">
        <f>VLOOKUP(A64,tsnz!A:F,6,FALSE)</f>
        <v>2026</v>
      </c>
      <c r="C64" s="925" t="str">
        <f>VLOOKUP(A64,tsnz!A:E,5,FALSE)</f>
        <v>Full</v>
      </c>
      <c r="D64" s="926" t="str">
        <f>VLOOKUP(A64,tsnz!A:B,2,FALSE)</f>
        <v>Brendon Sturgeon</v>
      </c>
      <c r="E64" s="927" t="str">
        <f>VLOOKUP(A64,'Team names'!A:G,7,FALSE)</f>
        <v>Canterbury Snipers</v>
      </c>
      <c r="F64" s="928" t="str">
        <f>IF(ISNA(VLOOKUP(A64,tsnz!$A:$G,7,FALSE)), "",(VLOOKUP(A64,tsnz!$A:$G,7,FALSE)))</f>
        <v>C</v>
      </c>
      <c r="G64" s="911" t="str">
        <f t="array" ref="G64">IF(ISNA(VLOOKUP(A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" s="911"/>
      <c r="I64" s="911"/>
      <c r="J64" s="911"/>
      <c r="K64" s="911"/>
      <c r="L64" s="912">
        <f t="shared" si="1"/>
        <v>0</v>
      </c>
      <c r="M64" s="913">
        <f>IFERROR(__xludf.DUMMYFUNCTION("(sum(query(sort(transpose($G64:$K64), 1, false), ""select * limit 4"")))"),0.0)</f>
        <v>0</v>
      </c>
      <c r="N64" s="914"/>
      <c r="O64" s="911"/>
      <c r="P64" s="911"/>
      <c r="Q64" s="911"/>
      <c r="R64" s="911"/>
      <c r="S64" s="915"/>
      <c r="T64" s="915"/>
      <c r="U64" s="911"/>
    </row>
    <row r="65">
      <c r="A65" s="724">
        <v>10110.0</v>
      </c>
      <c r="B65" s="924">
        <f>VLOOKUP(A65,tsnz!A:F,6,FALSE)</f>
        <v>2025</v>
      </c>
      <c r="C65" s="925" t="str">
        <f>VLOOKUP(A65,tsnz!A:E,5,FALSE)</f>
        <v>Full</v>
      </c>
      <c r="D65" s="926" t="str">
        <f>VLOOKUP(A65,tsnz!A:B,2,FALSE)</f>
        <v>Kobe Taylor</v>
      </c>
      <c r="E65" s="927" t="str">
        <f>VLOOKUP(A65,'Team names'!A:G,7,FALSE)</f>
        <v>Canterbury Snipers</v>
      </c>
      <c r="F65" s="928" t="str">
        <f>IF(ISNA(VLOOKUP(A65,tsnz!$A:$G,7,FALSE)), "",(VLOOKUP(A65,tsnz!$A:$G,7,FALSE)))</f>
        <v>C</v>
      </c>
      <c r="G65" s="911" t="str">
        <f t="array" ref="G65">IF(ISNA(VLOOKUP(A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" s="911"/>
      <c r="I65" s="911"/>
      <c r="J65" s="911"/>
      <c r="K65" s="911"/>
      <c r="L65" s="912">
        <f t="shared" si="1"/>
        <v>0</v>
      </c>
      <c r="M65" s="913">
        <f>IFERROR(__xludf.DUMMYFUNCTION("(sum(query(sort(transpose($G65:$K65), 1, false), ""select * limit 4"")))"),0.0)</f>
        <v>0</v>
      </c>
      <c r="N65" s="917"/>
      <c r="O65" s="917"/>
      <c r="P65" s="917"/>
      <c r="Q65" s="917"/>
      <c r="R65" s="911"/>
      <c r="S65" s="918"/>
      <c r="T65" s="919"/>
      <c r="U65" s="911"/>
    </row>
    <row r="66">
      <c r="A66" s="724">
        <v>10127.0</v>
      </c>
      <c r="B66" s="924">
        <f>VLOOKUP(A66,tsnz!A:F,6,FALSE)</f>
        <v>2025</v>
      </c>
      <c r="C66" s="925" t="str">
        <f>VLOOKUP(A66,tsnz!A:E,5,FALSE)</f>
        <v>Super</v>
      </c>
      <c r="D66" s="926" t="str">
        <f>VLOOKUP(A66,tsnz!A:B,2,FALSE)</f>
        <v>Peter Unkovich</v>
      </c>
      <c r="E66" s="927" t="str">
        <f>VLOOKUP(A66,'Team names'!A:G,7,FALSE)</f>
        <v>Canterbury Snipers</v>
      </c>
      <c r="F66" s="928" t="str">
        <f>IF(ISNA(VLOOKUP(A66,tsnz!$A:$G,7,FALSE)), "",(VLOOKUP(A66,tsnz!$A:$G,7,FALSE)))</f>
        <v>C</v>
      </c>
      <c r="G66" s="911" t="str">
        <f t="array" ref="G66">IF(ISNA(VLOOKUP(A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" s="911"/>
      <c r="I66" s="911"/>
      <c r="J66" s="911"/>
      <c r="K66" s="911"/>
      <c r="L66" s="912">
        <f t="shared" si="1"/>
        <v>0</v>
      </c>
      <c r="M66" s="913">
        <f>IFERROR(__xludf.DUMMYFUNCTION("(sum(query(sort(transpose($G66:$K66), 1, false), ""select * limit 4"")))"),0.0)</f>
        <v>0</v>
      </c>
      <c r="N66" s="917"/>
      <c r="O66" s="917"/>
      <c r="P66" s="917"/>
      <c r="Q66" s="917"/>
      <c r="R66" s="911"/>
      <c r="S66" s="915"/>
      <c r="T66" s="915"/>
      <c r="U66" s="911"/>
    </row>
    <row r="67">
      <c r="A67" s="724">
        <v>10168.0</v>
      </c>
      <c r="B67" s="924">
        <f>VLOOKUP(A67,tsnz!A:F,6,FALSE)</f>
        <v>2025</v>
      </c>
      <c r="C67" s="925" t="str">
        <f>VLOOKUP(A67,tsnz!A:E,5,FALSE)</f>
        <v>First Year - Full</v>
      </c>
      <c r="D67" s="926" t="str">
        <f>VLOOKUP(A67,tsnz!A:B,2,FALSE)</f>
        <v>Craig Johnson</v>
      </c>
      <c r="E67" s="927" t="str">
        <f>VLOOKUP(A67,'Team names'!A:G,7,FALSE)</f>
        <v>Canterbury Snipers</v>
      </c>
      <c r="F67" s="928" t="str">
        <f>IF(ISNA(VLOOKUP(A67,tsnz!$A:$G,7,FALSE)), "",(VLOOKUP(A67,tsnz!$A:$G,7,FALSE)))</f>
        <v>B</v>
      </c>
      <c r="G67" s="911" t="str">
        <f t="array" ref="G67">IF(ISNA(VLOOKUP(A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" s="911"/>
      <c r="I67" s="911"/>
      <c r="J67" s="911"/>
      <c r="K67" s="911"/>
      <c r="L67" s="912">
        <f t="shared" si="1"/>
        <v>0</v>
      </c>
      <c r="M67" s="913">
        <f>IFERROR(__xludf.DUMMYFUNCTION("(sum(query(sort(transpose($G67:$K67), 1, false), ""select * limit 4"")))"),0.0)</f>
        <v>0</v>
      </c>
      <c r="N67" s="914"/>
      <c r="O67" s="911"/>
      <c r="P67" s="911"/>
      <c r="Q67" s="911"/>
      <c r="R67" s="911"/>
      <c r="S67" s="915"/>
      <c r="T67" s="916"/>
      <c r="U67" s="913"/>
    </row>
    <row r="68">
      <c r="A68" s="724">
        <v>10169.0</v>
      </c>
      <c r="B68" s="924">
        <f>VLOOKUP(A68,tsnz!A:F,6,FALSE)</f>
        <v>2025</v>
      </c>
      <c r="C68" s="925" t="str">
        <f>VLOOKUP(A68,tsnz!A:E,5,FALSE)</f>
        <v>Junior</v>
      </c>
      <c r="D68" s="926" t="str">
        <f>VLOOKUP(A68,tsnz!A:B,2,FALSE)</f>
        <v>Blake Johnson</v>
      </c>
      <c r="E68" s="927" t="str">
        <f>VLOOKUP(A68,'Team names'!A:G,7,FALSE)</f>
        <v>Canterbury Snipers</v>
      </c>
      <c r="F68" s="928" t="str">
        <f>IF(ISNA(VLOOKUP(A68,tsnz!$A:$G,7,FALSE)), "",(VLOOKUP(A68,tsnz!$A:$G,7,FALSE)))</f>
        <v>C</v>
      </c>
      <c r="G68" s="911" t="str">
        <f t="array" ref="G68">IF(ISNA(VLOOKUP(A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" s="911"/>
      <c r="I68" s="911"/>
      <c r="J68" s="911"/>
      <c r="K68" s="911"/>
      <c r="L68" s="912">
        <f t="shared" si="1"/>
        <v>0</v>
      </c>
      <c r="M68" s="913">
        <f>IFERROR(__xludf.DUMMYFUNCTION("(sum(query(sort(transpose($G68:$K68), 1, false), ""select * limit 4"")))"),0.0)</f>
        <v>0</v>
      </c>
      <c r="N68" s="920"/>
      <c r="O68" s="920"/>
      <c r="P68" s="920"/>
      <c r="Q68" s="920"/>
      <c r="R68" s="920"/>
      <c r="S68" s="921">
        <f>((SUM(N68:R68)-(ROUND(N68,0)+ROUND(O68,0)+ROUND(P68,0)+ROUND(Q68,0)+ROUND(R68,0)))/10)+ROUND(N68,0)+ROUND(O68,0)+ROUND(P68,0)+ROUND(Q68,0)+ROUND(R68,0)</f>
        <v>0</v>
      </c>
      <c r="T68" s="922"/>
      <c r="U68" s="923">
        <f>IFERROR(__xludf.DUMMYFUNCTION("(sum(query(sort(transpose($N68:$R68), 1, false), ""select * limit 4"")))"),0.0)</f>
        <v>0</v>
      </c>
    </row>
    <row r="69">
      <c r="A69" s="724">
        <v>10286.0</v>
      </c>
      <c r="B69" s="924">
        <f>VLOOKUP(A69,tsnz!A:F,6,FALSE)</f>
        <v>2025</v>
      </c>
      <c r="C69" s="925" t="str">
        <f>VLOOKUP(A69,tsnz!A:E,5,FALSE)</f>
        <v>First Year - Full</v>
      </c>
      <c r="D69" s="926" t="str">
        <f>VLOOKUP(A69,tsnz!A:B,2,FALSE)</f>
        <v>Libby Holdaway</v>
      </c>
      <c r="E69" s="927" t="str">
        <f>VLOOKUP(A69,'Team names'!A:G,7,FALSE)</f>
        <v>Canterbury Snipers</v>
      </c>
      <c r="F69" s="928" t="str">
        <f>IF(ISNA(VLOOKUP(A69,tsnz!$A:$G,7,FALSE)), "",(VLOOKUP(A69,tsnz!$A:$G,7,FALSE)))</f>
        <v>D</v>
      </c>
      <c r="G69" s="911" t="str">
        <f t="array" ref="G69">IF(ISNA(VLOOKUP(A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" s="911"/>
      <c r="I69" s="911"/>
      <c r="J69" s="911"/>
      <c r="K69" s="911"/>
      <c r="L69" s="912">
        <f t="shared" si="1"/>
        <v>0</v>
      </c>
      <c r="M69" s="913">
        <f>IFERROR(__xludf.DUMMYFUNCTION("(sum(query(sort(transpose($G69:$K69), 1, false), ""select * limit 4"")))"),0.0)</f>
        <v>0</v>
      </c>
      <c r="N69" s="917"/>
      <c r="O69" s="917"/>
      <c r="P69" s="917"/>
      <c r="Q69" s="917"/>
      <c r="R69" s="911"/>
      <c r="S69" s="918"/>
      <c r="T69" s="918"/>
      <c r="U69" s="913"/>
    </row>
    <row r="70">
      <c r="A70" s="724">
        <v>10291.0</v>
      </c>
      <c r="B70" s="924">
        <f>VLOOKUP(A70,tsnz!A:F,6,FALSE)</f>
        <v>2025</v>
      </c>
      <c r="C70" s="925" t="str">
        <f>VLOOKUP(A70,tsnz!A:E,5,FALSE)</f>
        <v>Full</v>
      </c>
      <c r="D70" s="926" t="str">
        <f>VLOOKUP(A70,tsnz!A:B,2,FALSE)</f>
        <v>Marshall Gibson</v>
      </c>
      <c r="E70" s="927" t="str">
        <f>VLOOKUP(A70,'Team names'!A:G,7,FALSE)</f>
        <v>Canterbury Snipers</v>
      </c>
      <c r="F70" s="928" t="str">
        <f>IF(ISNA(VLOOKUP(A70,tsnz!$A:$G,7,FALSE)), "",(VLOOKUP(A70,tsnz!$A:$G,7,FALSE)))</f>
        <v>B</v>
      </c>
      <c r="G70" s="911" t="str">
        <f t="array" ref="G70">IF(ISNA(VLOOKUP(A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" s="911"/>
      <c r="I70" s="911"/>
      <c r="J70" s="911"/>
      <c r="K70" s="911"/>
      <c r="L70" s="912">
        <f t="shared" si="1"/>
        <v>0</v>
      </c>
      <c r="M70" s="913">
        <f>IFERROR(__xludf.DUMMYFUNCTION("(sum(query(sort(transpose($G70:$K70), 1, false), ""select * limit 4"")))"),0.0)</f>
        <v>0</v>
      </c>
      <c r="N70" s="914"/>
      <c r="O70" s="911"/>
      <c r="P70" s="911"/>
      <c r="Q70" s="911"/>
      <c r="R70" s="911"/>
      <c r="S70" s="915"/>
      <c r="T70" s="916"/>
      <c r="U70" s="911"/>
    </row>
    <row r="71">
      <c r="A71" s="853">
        <v>10330.0</v>
      </c>
      <c r="B71" s="924">
        <f>VLOOKUP(A71,tsnz!A:F,6,FALSE)</f>
        <v>2026</v>
      </c>
      <c r="C71" s="925" t="str">
        <f>VLOOKUP(A71,tsnz!A:E,5,FALSE)</f>
        <v>Full</v>
      </c>
      <c r="D71" s="926" t="str">
        <f>VLOOKUP(A71,tsnz!A:B,2,FALSE)</f>
        <v>Scott Henderson</v>
      </c>
      <c r="E71" s="927" t="str">
        <f>VLOOKUP(A71,'Team names'!A:G,7,FALSE)</f>
        <v>Canterbury Snipers</v>
      </c>
      <c r="F71" s="928" t="str">
        <f>IF(ISNA(VLOOKUP(A71,tsnz!$A:$G,7,FALSE)), "",(VLOOKUP(A71,tsnz!$A:$G,7,FALSE)))</f>
        <v>D</v>
      </c>
      <c r="G71" s="911" t="str">
        <f t="array" ref="G71">IF(ISNA(VLOOKUP(A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" s="911"/>
      <c r="I71" s="911"/>
      <c r="J71" s="911"/>
      <c r="K71" s="911"/>
      <c r="L71" s="912">
        <f t="shared" si="1"/>
        <v>0</v>
      </c>
      <c r="M71" s="913">
        <f>IFERROR(__xludf.DUMMYFUNCTION("(sum(query(sort(transpose($G71:$K71), 1, false), ""select * limit 4"")))"),0.0)</f>
        <v>0</v>
      </c>
      <c r="N71" s="917"/>
      <c r="O71" s="917"/>
      <c r="P71" s="917"/>
      <c r="Q71" s="917"/>
      <c r="R71" s="911"/>
      <c r="S71" s="915"/>
      <c r="T71" s="915"/>
      <c r="U71" s="911"/>
    </row>
    <row r="72">
      <c r="A72" s="853">
        <v>10396.0</v>
      </c>
      <c r="B72" s="924">
        <f>VLOOKUP(A72,tsnz!A:F,6,FALSE)</f>
        <v>2025</v>
      </c>
      <c r="C72" s="925" t="str">
        <f>VLOOKUP(A72,tsnz!A:E,5,FALSE)</f>
        <v>Full</v>
      </c>
      <c r="D72" s="926" t="str">
        <f>VLOOKUP(A72,tsnz!A:B,2,FALSE)</f>
        <v>Alex Simpson</v>
      </c>
      <c r="E72" s="927" t="str">
        <f>VLOOKUP(A72,'Team names'!A:G,7,FALSE)</f>
        <v>Canterbury Snipers</v>
      </c>
      <c r="F72" s="928" t="str">
        <f>IF(ISNA(VLOOKUP(A72,tsnz!$A:$G,7,FALSE)), "",(VLOOKUP(A72,tsnz!$A:$G,7,FALSE)))</f>
        <v>D</v>
      </c>
      <c r="G72" s="911" t="str">
        <f t="array" ref="G72">IF(ISNA(VLOOKUP(A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" s="911"/>
      <c r="I72" s="911"/>
      <c r="J72" s="911"/>
      <c r="K72" s="911"/>
      <c r="L72" s="912">
        <f t="shared" si="1"/>
        <v>0</v>
      </c>
      <c r="M72" s="913">
        <f>IFERROR(__xludf.DUMMYFUNCTION("(sum(query(sort(transpose($G72:$K72), 1, false), ""select * limit 4"")))"),0.0)</f>
        <v>0</v>
      </c>
      <c r="N72" s="914"/>
      <c r="O72" s="911"/>
      <c r="P72" s="911"/>
      <c r="Q72" s="911"/>
      <c r="R72" s="911"/>
      <c r="S72" s="915"/>
      <c r="T72" s="915"/>
      <c r="U72" s="911"/>
    </row>
    <row r="73">
      <c r="A73" s="853">
        <v>10410.0</v>
      </c>
      <c r="B73" s="924">
        <f>VLOOKUP(A73,tsnz!A:F,6,FALSE)</f>
        <v>2025</v>
      </c>
      <c r="C73" s="925" t="str">
        <f>VLOOKUP(A73,tsnz!A:E,5,FALSE)</f>
        <v>First Year - Full</v>
      </c>
      <c r="D73" s="926" t="str">
        <f>VLOOKUP(A73,tsnz!A:B,2,FALSE)</f>
        <v>Lauren Allen</v>
      </c>
      <c r="E73" s="927" t="str">
        <f>VLOOKUP(A73,'Team names'!A:G,7,FALSE)</f>
        <v>Canterbury Snipers</v>
      </c>
      <c r="F73" s="928" t="str">
        <f>IF(ISNA(VLOOKUP(A73,tsnz!$A:$G,7,FALSE)), "",(VLOOKUP(A73,tsnz!$A:$G,7,FALSE)))</f>
        <v>D</v>
      </c>
      <c r="G73" s="911" t="str">
        <f t="array" ref="G73">IF(ISNA(VLOOKUP(A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" s="911"/>
      <c r="I73" s="911"/>
      <c r="J73" s="911"/>
      <c r="K73" s="911"/>
      <c r="L73" s="912">
        <f t="shared" si="1"/>
        <v>0</v>
      </c>
      <c r="M73" s="913">
        <f>IFERROR(__xludf.DUMMYFUNCTION("(sum(query(sort(transpose($G73:$K73), 1, false), ""select * limit 4"")))"),0.0)</f>
        <v>0</v>
      </c>
      <c r="N73" s="917"/>
      <c r="O73" s="917"/>
      <c r="P73" s="917"/>
      <c r="Q73" s="917"/>
      <c r="R73" s="911"/>
      <c r="S73" s="915"/>
      <c r="T73" s="915"/>
      <c r="U73" s="911"/>
    </row>
    <row r="74">
      <c r="A74" s="724">
        <v>9493.0</v>
      </c>
      <c r="B74" s="924">
        <f>VLOOKUP(A74,tsnz!A:F,6,FALSE)</f>
        <v>2025</v>
      </c>
      <c r="C74" s="925" t="str">
        <f>VLOOKUP(A74,tsnz!A:E,5,FALSE)</f>
        <v>Full</v>
      </c>
      <c r="D74" s="926" t="str">
        <f>VLOOKUP(A74,tsnz!A:B,2,FALSE)</f>
        <v>Zane Shaskey</v>
      </c>
      <c r="E74" s="927" t="str">
        <f>VLOOKUP(A74,'Team names'!A:G,7,FALSE)</f>
        <v>Canterbury Snipers</v>
      </c>
      <c r="F74" s="928" t="str">
        <f>IF(ISNA(VLOOKUP(A74,tsnz!$A:$G,7,FALSE)), "",(VLOOKUP(A74,tsnz!$A:$G,7,FALSE)))</f>
        <v>C</v>
      </c>
      <c r="G74" s="911" t="str">
        <f t="array" ref="G74">IF(ISNA(VLOOKUP(A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" s="911"/>
      <c r="I74" s="911"/>
      <c r="J74" s="911"/>
      <c r="K74" s="911"/>
      <c r="L74" s="912">
        <f t="shared" si="1"/>
        <v>0</v>
      </c>
      <c r="M74" s="913">
        <f>IFERROR(__xludf.DUMMYFUNCTION("(sum(query(sort(transpose($G74:$K74), 1, false), ""select * limit 4"")))"),0.0)</f>
        <v>0</v>
      </c>
      <c r="N74" s="917"/>
      <c r="O74" s="917"/>
      <c r="P74" s="917"/>
      <c r="Q74" s="911"/>
      <c r="R74" s="911"/>
      <c r="S74" s="918"/>
      <c r="T74" s="918"/>
      <c r="U74" s="913"/>
    </row>
    <row r="75">
      <c r="A75" s="853">
        <v>10365.0</v>
      </c>
      <c r="B75" s="924">
        <f>VLOOKUP(A75,tsnz!A:F,6,FALSE)</f>
        <v>2025</v>
      </c>
      <c r="C75" s="925" t="str">
        <f>VLOOKUP(A75,tsnz!A:E,5,FALSE)</f>
        <v>Junior</v>
      </c>
      <c r="D75" s="926" t="str">
        <f>VLOOKUP(A75,tsnz!A:B,2,FALSE)</f>
        <v>Abby Lean</v>
      </c>
      <c r="E75" s="927" t="str">
        <f>VLOOKUP(A75,'Team names'!A:G,7,FALSE)</f>
        <v>Eastern</v>
      </c>
      <c r="F75" s="928" t="str">
        <f>IF(ISNA(VLOOKUP(A75,tsnz!$A:$G,7,FALSE)), "",(VLOOKUP(A75,tsnz!$A:$G,7,FALSE)))</f>
        <v>D</v>
      </c>
      <c r="G75" s="911" t="str">
        <f t="array" ref="G75">IF(ISNA(VLOOKUP(A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" s="911"/>
      <c r="I75" s="911"/>
      <c r="J75" s="911"/>
      <c r="K75" s="911"/>
      <c r="L75" s="912">
        <f t="shared" si="1"/>
        <v>0</v>
      </c>
      <c r="M75" s="913">
        <f>IFERROR(__xludf.DUMMYFUNCTION("(sum(query(sort(transpose($G75:$K75), 1, false), ""select * limit 4"")))"),0.0)</f>
        <v>0</v>
      </c>
      <c r="N75" s="914"/>
      <c r="O75" s="911"/>
      <c r="P75" s="917"/>
      <c r="Q75" s="911"/>
      <c r="R75" s="911"/>
      <c r="S75" s="918"/>
      <c r="T75" s="918"/>
      <c r="U75" s="913">
        <f>IFERROR(__xludf.DUMMYFUNCTION("(sum(query(sort(transpose($N75:$P75), 1, false), ""select * limit 4"")))"),0.0)</f>
        <v>0</v>
      </c>
    </row>
    <row r="76">
      <c r="A76" s="853">
        <v>10388.0</v>
      </c>
      <c r="B76" s="924">
        <f>VLOOKUP(A76,tsnz!A:F,6,FALSE)</f>
        <v>2025</v>
      </c>
      <c r="C76" s="925" t="str">
        <f>VLOOKUP(A76,tsnz!A:E,5,FALSE)</f>
        <v>Junior</v>
      </c>
      <c r="D76" s="926" t="str">
        <f>VLOOKUP(A76,tsnz!A:B,2,FALSE)</f>
        <v>Carter Johnston</v>
      </c>
      <c r="E76" s="927" t="str">
        <f>VLOOKUP(A76,'Team names'!A:G,7,FALSE)</f>
        <v>Eastern</v>
      </c>
      <c r="F76" s="928" t="str">
        <f>IF(ISNA(VLOOKUP(A76,tsnz!$A:$G,7,FALSE)), "",(VLOOKUP(A76,tsnz!$A:$G,7,FALSE)))</f>
        <v>D</v>
      </c>
      <c r="G76" s="911" t="str">
        <f t="array" ref="G76">IF(ISNA(VLOOKUP(A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" s="911"/>
      <c r="I76" s="911"/>
      <c r="J76" s="911"/>
      <c r="K76" s="911"/>
      <c r="L76" s="912">
        <f t="shared" si="1"/>
        <v>0</v>
      </c>
      <c r="M76" s="913">
        <f>IFERROR(__xludf.DUMMYFUNCTION("(sum(query(sort(transpose($G76:$K76), 1, false), ""select * limit 4"")))"),0.0)</f>
        <v>0</v>
      </c>
      <c r="N76" s="914"/>
      <c r="O76" s="911"/>
      <c r="P76" s="917"/>
      <c r="Q76" s="911"/>
      <c r="R76" s="911"/>
      <c r="S76" s="918"/>
      <c r="T76" s="918"/>
      <c r="U76" s="913">
        <f>IFERROR(__xludf.DUMMYFUNCTION("(sum(query(sort(transpose($N76:$P76), 1, false), ""select * limit 4"")))"),0.0)</f>
        <v>0</v>
      </c>
    </row>
    <row r="77">
      <c r="A77" s="853">
        <v>10393.0</v>
      </c>
      <c r="B77" s="924">
        <f>VLOOKUP(A77,tsnz!A:F,6,FALSE)</f>
        <v>2025</v>
      </c>
      <c r="C77" s="925" t="str">
        <f>VLOOKUP(A77,tsnz!A:E,5,FALSE)</f>
        <v>Junior</v>
      </c>
      <c r="D77" s="926" t="str">
        <f>VLOOKUP(A77,tsnz!A:B,2,FALSE)</f>
        <v>Sasha Harting</v>
      </c>
      <c r="E77" s="927" t="str">
        <f>VLOOKUP(A77,'Team names'!A:G,7,FALSE)</f>
        <v>Eastern</v>
      </c>
      <c r="F77" s="928" t="str">
        <f>IF(ISNA(VLOOKUP(A77,tsnz!$A:$G,7,FALSE)), "",(VLOOKUP(A77,tsnz!$A:$G,7,FALSE)))</f>
        <v>D</v>
      </c>
      <c r="G77" s="911" t="str">
        <f t="array" ref="G77">IF(ISNA(VLOOKUP(A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" s="911"/>
      <c r="I77" s="911"/>
      <c r="J77" s="911"/>
      <c r="K77" s="911"/>
      <c r="L77" s="912">
        <f t="shared" si="1"/>
        <v>0</v>
      </c>
      <c r="M77" s="913">
        <f>IFERROR(__xludf.DUMMYFUNCTION("(sum(query(sort(transpose($G77:$K77), 1, false), ""select * limit 4"")))"),0.0)</f>
        <v>0</v>
      </c>
      <c r="N77" s="917"/>
      <c r="O77" s="917"/>
      <c r="P77" s="917"/>
      <c r="Q77" s="917"/>
      <c r="R77" s="911"/>
      <c r="S77" s="918"/>
      <c r="T77" s="918"/>
      <c r="U77" s="913">
        <f>IFERROR(__xludf.DUMMYFUNCTION("(sum(query(sort(transpose($N77:$P77), 1, false), ""select * limit 4"")))"),0.0)</f>
        <v>0</v>
      </c>
    </row>
    <row r="78">
      <c r="A78" s="342">
        <v>3369.0</v>
      </c>
      <c r="B78" s="924">
        <f>VLOOKUP(A78,tsnz!A:F,6,FALSE)</f>
        <v>2026</v>
      </c>
      <c r="C78" s="925" t="str">
        <f>VLOOKUP(A78,tsnz!A:E,5,FALSE)</f>
        <v>Full</v>
      </c>
      <c r="D78" s="926" t="str">
        <f>VLOOKUP(A78,tsnz!A:B,2,FALSE)</f>
        <v>Paul Crimp</v>
      </c>
      <c r="E78" s="927" t="str">
        <f>VLOOKUP(A78,'Team names'!A:G,7,FALSE)</f>
        <v>Eastern Force</v>
      </c>
      <c r="F78" s="928" t="str">
        <f>IF(ISNA(VLOOKUP(A78,tsnz!$A:$G,7,FALSE)), "",(VLOOKUP(A78,tsnz!$A:$G,7,FALSE)))</f>
        <v>A</v>
      </c>
      <c r="G78" s="911" t="str">
        <f t="array" ref="G78">IF(ISNA(VLOOKUP(A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" s="911"/>
      <c r="I78" s="911"/>
      <c r="J78" s="911"/>
      <c r="K78" s="911"/>
      <c r="L78" s="912">
        <f t="shared" si="1"/>
        <v>0</v>
      </c>
      <c r="M78" s="913">
        <f>IFERROR(__xludf.DUMMYFUNCTION("(sum(query(sort(transpose($G78:$K78), 1, false), ""select * limit 4"")))"),0.0)</f>
        <v>0</v>
      </c>
      <c r="N78" s="914"/>
      <c r="O78" s="911"/>
      <c r="P78" s="911"/>
      <c r="Q78" s="911"/>
      <c r="R78" s="911"/>
      <c r="S78" s="915"/>
      <c r="T78" s="916"/>
      <c r="U78" s="911"/>
    </row>
    <row r="79">
      <c r="A79" s="930">
        <v>10093.0</v>
      </c>
      <c r="B79" s="924">
        <f>VLOOKUP(A79,tsnz!A:F,6,FALSE)</f>
        <v>2025</v>
      </c>
      <c r="C79" s="925" t="str">
        <f>VLOOKUP(A79,tsnz!A:E,5,FALSE)</f>
        <v>Junior</v>
      </c>
      <c r="D79" s="926" t="str">
        <f>VLOOKUP(A79,tsnz!A:B,2,FALSE)</f>
        <v>Teddy Lange</v>
      </c>
      <c r="E79" s="927" t="str">
        <f>VLOOKUP(A79,'Team names'!A:G,7,FALSE)</f>
        <v>Eastern Force</v>
      </c>
      <c r="F79" s="928" t="str">
        <f>IF(ISNA(VLOOKUP(A79,tsnz!$A:$G,7,FALSE)), "",(VLOOKUP(A79,tsnz!$A:$G,7,FALSE)))</f>
        <v>A</v>
      </c>
      <c r="G79" s="911" t="str">
        <f t="array" ref="G79">IF(ISNA(VLOOKUP(A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" s="911"/>
      <c r="I79" s="911"/>
      <c r="J79" s="911"/>
      <c r="K79" s="911"/>
      <c r="L79" s="912">
        <f t="shared" si="1"/>
        <v>0</v>
      </c>
      <c r="M79" s="913">
        <f>IFERROR(__xludf.DUMMYFUNCTION("(sum(query(sort(transpose($G79:$K79), 1, false), ""select * limit 4"")))"),0.0)</f>
        <v>0</v>
      </c>
      <c r="N79" s="920"/>
      <c r="O79" s="920"/>
      <c r="P79" s="920"/>
      <c r="Q79" s="920"/>
      <c r="R79" s="920"/>
      <c r="S79" s="921">
        <f>((SUM(N79:R79)-(ROUND(N79,0)+ROUND(O79,0)+ROUND(P79,0)+ROUND(Q79,0)+ROUND(R79,0)))/10)+ROUND(N79,0)+ROUND(O79,0)+ROUND(P79,0)+ROUND(Q79,0)+ROUND(R79,0)</f>
        <v>0</v>
      </c>
      <c r="T79" s="922"/>
      <c r="U79" s="923">
        <f>IFERROR(__xludf.DUMMYFUNCTION("(sum(query(sort(transpose($N79:$R79), 1, false), ""select * limit 4"")))"),0.0)</f>
        <v>0</v>
      </c>
    </row>
    <row r="80">
      <c r="A80" s="724">
        <v>2302.0</v>
      </c>
      <c r="B80" s="924">
        <f>VLOOKUP(A80,tsnz!A:F,6,FALSE)</f>
        <v>2026</v>
      </c>
      <c r="C80" s="925" t="str">
        <f>VLOOKUP(A80,tsnz!A:E,5,FALSE)</f>
        <v>Full</v>
      </c>
      <c r="D80" s="926" t="str">
        <f>VLOOKUP(A80,tsnz!A:B,2,FALSE)</f>
        <v>Ruth McNair</v>
      </c>
      <c r="E80" s="927" t="str">
        <f>VLOOKUP(A80,'Team names'!A:G,7,FALSE)</f>
        <v>Eastern Force</v>
      </c>
      <c r="F80" s="928" t="str">
        <f>IF(ISNA(VLOOKUP(A80,tsnz!$A:$G,7,FALSE)), "",(VLOOKUP(A80,tsnz!$A:$G,7,FALSE)))</f>
        <v>A</v>
      </c>
      <c r="G80" s="911" t="str">
        <f t="array" ref="G80">IF(ISNA(VLOOKUP(A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" s="911"/>
      <c r="I80" s="911"/>
      <c r="J80" s="911"/>
      <c r="K80" s="911"/>
      <c r="L80" s="912">
        <f t="shared" si="1"/>
        <v>0</v>
      </c>
      <c r="M80" s="913">
        <f>IFERROR(__xludf.DUMMYFUNCTION("(sum(query(sort(transpose($G80:$K80), 1, false), ""select * limit 4"")))"),0.0)</f>
        <v>0</v>
      </c>
      <c r="N80" s="914"/>
      <c r="O80" s="911"/>
      <c r="P80" s="911"/>
      <c r="Q80" s="911"/>
      <c r="R80" s="911"/>
      <c r="S80" s="915"/>
      <c r="T80" s="916"/>
      <c r="U80" s="911"/>
    </row>
    <row r="81">
      <c r="A81" s="930">
        <v>3016.0</v>
      </c>
      <c r="B81" s="924">
        <f>VLOOKUP(A81,tsnz!A:F,6,FALSE)</f>
        <v>2025</v>
      </c>
      <c r="C81" s="925" t="str">
        <f>VLOOKUP(A81,tsnz!A:E,5,FALSE)</f>
        <v>Super</v>
      </c>
      <c r="D81" s="926" t="str">
        <f>VLOOKUP(A81,tsnz!A:B,2,FALSE)</f>
        <v>Chris Johnstone</v>
      </c>
      <c r="E81" s="927" t="str">
        <f>VLOOKUP(A81,'Team names'!A:G,7,FALSE)</f>
        <v>Eastern Force</v>
      </c>
      <c r="F81" s="928" t="str">
        <f>IF(ISNA(VLOOKUP(A81,tsnz!$A:$G,7,FALSE)), "",(VLOOKUP(A81,tsnz!$A:$G,7,FALSE)))</f>
        <v>M</v>
      </c>
      <c r="G81" s="911" t="str">
        <f t="array" ref="G81">IF(ISNA(VLOOKUP(A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" s="911"/>
      <c r="I81" s="911"/>
      <c r="J81" s="911"/>
      <c r="K81" s="911"/>
      <c r="L81" s="912">
        <f t="shared" si="1"/>
        <v>0</v>
      </c>
      <c r="M81" s="913">
        <f>IFERROR(__xludf.DUMMYFUNCTION("(sum(query(sort(transpose($G81:$K81), 1, false), ""select * limit 4"")))"),0.0)</f>
        <v>0</v>
      </c>
      <c r="N81" s="914"/>
      <c r="O81" s="911"/>
      <c r="P81" s="917"/>
      <c r="Q81" s="911"/>
      <c r="R81" s="911"/>
      <c r="S81" s="918"/>
      <c r="T81" s="918"/>
      <c r="U81" s="911"/>
    </row>
    <row r="82">
      <c r="A82" s="342">
        <v>3244.0</v>
      </c>
      <c r="B82" s="924">
        <f>VLOOKUP(A82,tsnz!A:F,6,FALSE)</f>
        <v>2026</v>
      </c>
      <c r="C82" s="925" t="str">
        <f>VLOOKUP(A82,tsnz!A:E,5,FALSE)</f>
        <v>Full</v>
      </c>
      <c r="D82" s="926" t="str">
        <f>VLOOKUP(A82,tsnz!A:B,2,FALSE)</f>
        <v>Robbie McNair</v>
      </c>
      <c r="E82" s="927" t="str">
        <f>VLOOKUP(A82,'Team names'!A:G,7,FALSE)</f>
        <v>Eastern Force</v>
      </c>
      <c r="F82" s="928" t="str">
        <f>IF(ISNA(VLOOKUP(A82,tsnz!$A:$G,7,FALSE)), "",(VLOOKUP(A82,tsnz!$A:$G,7,FALSE)))</f>
        <v>M</v>
      </c>
      <c r="G82" s="911" t="str">
        <f t="array" ref="G82">IF(ISNA(VLOOKUP(A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" s="911"/>
      <c r="I82" s="911"/>
      <c r="J82" s="911"/>
      <c r="K82" s="911"/>
      <c r="L82" s="912">
        <f t="shared" si="1"/>
        <v>0</v>
      </c>
      <c r="M82" s="913">
        <f>IFERROR(__xludf.DUMMYFUNCTION("(sum(query(sort(transpose($G82:$K82), 1, false), ""select * limit 4"")))"),0.0)</f>
        <v>0</v>
      </c>
      <c r="N82" s="914"/>
      <c r="O82" s="911"/>
      <c r="P82" s="911"/>
      <c r="Q82" s="911"/>
      <c r="R82" s="911"/>
      <c r="S82" s="915"/>
      <c r="T82" s="919"/>
      <c r="U82" s="911"/>
    </row>
    <row r="83">
      <c r="A83" s="930">
        <v>1970.0</v>
      </c>
      <c r="B83" s="924">
        <f>VLOOKUP(A83,tsnz!A:F,6,FALSE)</f>
        <v>2026</v>
      </c>
      <c r="C83" s="925" t="str">
        <f>VLOOKUP(A83,tsnz!A:E,5,FALSE)</f>
        <v>Full</v>
      </c>
      <c r="D83" s="926" t="str">
        <f>VLOOKUP(A83,tsnz!A:B,2,FALSE)</f>
        <v>Dean Fincham</v>
      </c>
      <c r="E83" s="927" t="str">
        <f>VLOOKUP(A83,'Team names'!A:G,7,FALSE)</f>
        <v>Eastern Force</v>
      </c>
      <c r="F83" s="928" t="str">
        <f>IF(ISNA(VLOOKUP(A83,tsnz!$A:$G,7,FALSE)), "",(VLOOKUP(A83,tsnz!$A:$G,7,FALSE)))</f>
        <v>B</v>
      </c>
      <c r="G83" s="911" t="str">
        <f t="array" ref="G83">IF(ISNA(VLOOKUP(A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" s="911"/>
      <c r="I83" s="911"/>
      <c r="J83" s="911"/>
      <c r="K83" s="911"/>
      <c r="L83" s="912">
        <f t="shared" si="1"/>
        <v>0</v>
      </c>
      <c r="M83" s="913">
        <f>IFERROR(__xludf.DUMMYFUNCTION("(sum(query(sort(transpose($G83:$K83), 1, false), ""select * limit 4"")))"),0.0)</f>
        <v>0</v>
      </c>
      <c r="N83" s="914"/>
      <c r="O83" s="911"/>
      <c r="P83" s="911"/>
      <c r="Q83" s="911"/>
      <c r="R83" s="911"/>
      <c r="S83" s="915"/>
      <c r="T83" s="916"/>
      <c r="U83" s="911"/>
    </row>
    <row r="84">
      <c r="A84" s="342">
        <v>9072.0</v>
      </c>
      <c r="B84" s="924">
        <f>VLOOKUP(A84,tsnz!A:F,6,FALSE)</f>
        <v>2025</v>
      </c>
      <c r="C84" s="925" t="str">
        <f>VLOOKUP(A84,tsnz!A:E,5,FALSE)</f>
        <v>Full</v>
      </c>
      <c r="D84" s="926" t="str">
        <f>VLOOKUP(A84,tsnz!A:B,2,FALSE)</f>
        <v>Chris Harrison</v>
      </c>
      <c r="E84" s="927" t="str">
        <f>VLOOKUP(A84,'Team names'!A:G,7,FALSE)</f>
        <v>Eastern Force</v>
      </c>
      <c r="F84" s="928" t="str">
        <f>IF(ISNA(VLOOKUP(A84,tsnz!$A:$G,7,FALSE)), "",(VLOOKUP(A84,tsnz!$A:$G,7,FALSE)))</f>
        <v>M</v>
      </c>
      <c r="G84" s="911" t="str">
        <f t="array" ref="G84">IF(ISNA(VLOOKUP(A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" s="911"/>
      <c r="I84" s="911"/>
      <c r="J84" s="911"/>
      <c r="K84" s="911"/>
      <c r="L84" s="912">
        <f t="shared" si="1"/>
        <v>0</v>
      </c>
      <c r="M84" s="913">
        <f>IFERROR(__xludf.DUMMYFUNCTION("(sum(query(sort(transpose($G84:$K84), 1, false), ""select * limit 4"")))"),0.0)</f>
        <v>0</v>
      </c>
      <c r="N84" s="917"/>
      <c r="O84" s="917"/>
      <c r="P84" s="917"/>
      <c r="Q84" s="917"/>
      <c r="R84" s="911"/>
      <c r="S84" s="918"/>
      <c r="T84" s="919"/>
      <c r="U84" s="911"/>
    </row>
    <row r="85">
      <c r="A85" s="724">
        <v>3315.0</v>
      </c>
      <c r="B85" s="924">
        <f>VLOOKUP(A85,tsnz!A:F,6,FALSE)</f>
        <v>2025</v>
      </c>
      <c r="C85" s="925" t="str">
        <f>VLOOKUP(A85,tsnz!A:E,5,FALSE)</f>
        <v>Super</v>
      </c>
      <c r="D85" s="926" t="str">
        <f>VLOOKUP(A85,tsnz!A:B,2,FALSE)</f>
        <v>Graham White</v>
      </c>
      <c r="E85" s="927" t="str">
        <f>VLOOKUP(A85,'Team names'!A:G,7,FALSE)</f>
        <v>Eastern Force</v>
      </c>
      <c r="F85" s="928" t="str">
        <f>IF(ISNA(VLOOKUP(A85,tsnz!$A:$G,7,FALSE)), "",(VLOOKUP(A85,tsnz!$A:$G,7,FALSE)))</f>
        <v>M</v>
      </c>
      <c r="G85" s="911" t="str">
        <f t="array" ref="G85">IF(ISNA(VLOOKUP(A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" s="911"/>
      <c r="I85" s="911"/>
      <c r="J85" s="911"/>
      <c r="K85" s="911"/>
      <c r="L85" s="912">
        <f t="shared" si="1"/>
        <v>0</v>
      </c>
      <c r="M85" s="913">
        <f>IFERROR(__xludf.DUMMYFUNCTION("(sum(query(sort(transpose($G85:$K85), 1, false), ""select * limit 4"")))"),0.0)</f>
        <v>0</v>
      </c>
      <c r="N85" s="917"/>
      <c r="O85" s="917"/>
      <c r="P85" s="917"/>
      <c r="Q85" s="917"/>
      <c r="R85" s="911"/>
      <c r="S85" s="918"/>
      <c r="T85" s="919"/>
      <c r="U85" s="911"/>
    </row>
    <row r="86">
      <c r="A86" s="724">
        <v>1907.0</v>
      </c>
      <c r="B86" s="924">
        <f>VLOOKUP(A86,tsnz!A:F,6,FALSE)</f>
        <v>2025</v>
      </c>
      <c r="C86" s="925" t="str">
        <f>VLOOKUP(A86,tsnz!A:E,5,FALSE)</f>
        <v>Full</v>
      </c>
      <c r="D86" s="926" t="str">
        <f>VLOOKUP(A86,tsnz!A:B,2,FALSE)</f>
        <v>Steven White</v>
      </c>
      <c r="E86" s="927" t="str">
        <f>VLOOKUP(A86,'Team names'!A:G,7,FALSE)</f>
        <v>Eastern Force</v>
      </c>
      <c r="F86" s="928" t="str">
        <f>IF(ISNA(VLOOKUP(A86,tsnz!$A:$G,7,FALSE)), "",(VLOOKUP(A86,tsnz!$A:$G,7,FALSE)))</f>
        <v>A</v>
      </c>
      <c r="G86" s="911" t="str">
        <f t="array" ref="G86">IF(ISNA(VLOOKUP(A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" s="911"/>
      <c r="I86" s="911"/>
      <c r="J86" s="911"/>
      <c r="K86" s="911"/>
      <c r="L86" s="912">
        <f t="shared" si="1"/>
        <v>0</v>
      </c>
      <c r="M86" s="913">
        <f>IFERROR(__xludf.DUMMYFUNCTION("(sum(query(sort(transpose($G86:$K86), 1, false), ""select * limit 4"")))"),0.0)</f>
        <v>0</v>
      </c>
      <c r="N86" s="917"/>
      <c r="O86" s="917"/>
      <c r="P86" s="917"/>
      <c r="Q86" s="917"/>
      <c r="R86" s="911"/>
      <c r="S86" s="918"/>
      <c r="T86" s="919"/>
      <c r="U86" s="911"/>
    </row>
    <row r="87">
      <c r="A87" s="930">
        <v>5368.0</v>
      </c>
      <c r="B87" s="924">
        <f>VLOOKUP(A87,tsnz!A:F,6,FALSE)</f>
        <v>2026</v>
      </c>
      <c r="C87" s="925" t="str">
        <f>VLOOKUP(A87,tsnz!A:E,5,FALSE)</f>
        <v>Full</v>
      </c>
      <c r="D87" s="926" t="str">
        <f>VLOOKUP(A87,tsnz!A:B,2,FALSE)</f>
        <v>Kirsten Birrell</v>
      </c>
      <c r="E87" s="927" t="str">
        <f>VLOOKUP(A87,'Team names'!A:G,7,FALSE)</f>
        <v>Eastern Force</v>
      </c>
      <c r="F87" s="928" t="str">
        <f>IF(ISNA(VLOOKUP(A87,tsnz!$A:$G,7,FALSE)), "",(VLOOKUP(A87,tsnz!$A:$G,7,FALSE)))</f>
        <v>A</v>
      </c>
      <c r="G87" s="911" t="str">
        <f t="array" ref="G87">IF(ISNA(VLOOKUP(A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" s="911"/>
      <c r="I87" s="911"/>
      <c r="J87" s="911"/>
      <c r="K87" s="911"/>
      <c r="L87" s="912">
        <f t="shared" si="1"/>
        <v>0</v>
      </c>
      <c r="M87" s="913">
        <f>IFERROR(__xludf.DUMMYFUNCTION("(sum(query(sort(transpose($G87:$K87), 1, false), ""select * limit 4"")))"),0.0)</f>
        <v>0</v>
      </c>
      <c r="N87" s="914"/>
      <c r="O87" s="911"/>
      <c r="P87" s="911"/>
      <c r="Q87" s="911"/>
      <c r="R87" s="911"/>
      <c r="S87" s="915"/>
      <c r="T87" s="916"/>
      <c r="U87" s="911"/>
    </row>
    <row r="88">
      <c r="A88" s="342">
        <v>2806.0</v>
      </c>
      <c r="B88" s="924">
        <f>VLOOKUP(A88,tsnz!A:F,6,FALSE)</f>
        <v>2025</v>
      </c>
      <c r="C88" s="925" t="str">
        <f>VLOOKUP(A88,tsnz!A:E,5,FALSE)</f>
        <v>Full</v>
      </c>
      <c r="D88" s="926" t="str">
        <f>VLOOKUP(A88,tsnz!A:B,2,FALSE)</f>
        <v>Owen Whiteman</v>
      </c>
      <c r="E88" s="927" t="str">
        <f>VLOOKUP(A88,'Team names'!A:G,7,FALSE)</f>
        <v>Eastern Force</v>
      </c>
      <c r="F88" s="928" t="str">
        <f>IF(ISNA(VLOOKUP(A88,tsnz!$A:$G,7,FALSE)), "",(VLOOKUP(A88,tsnz!$A:$G,7,FALSE)))</f>
        <v>A</v>
      </c>
      <c r="G88" s="911" t="str">
        <f t="array" ref="G88">IF(ISNA(VLOOKUP(A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" s="911"/>
      <c r="I88" s="911"/>
      <c r="J88" s="911"/>
      <c r="K88" s="911"/>
      <c r="L88" s="912">
        <f t="shared" si="1"/>
        <v>0</v>
      </c>
      <c r="M88" s="913">
        <f>IFERROR(__xludf.DUMMYFUNCTION("(sum(query(sort(transpose($G88:$K88), 1, false), ""select * limit 4"")))"),0.0)</f>
        <v>0</v>
      </c>
      <c r="N88" s="914"/>
      <c r="O88" s="911"/>
      <c r="P88" s="911"/>
      <c r="Q88" s="911"/>
      <c r="R88" s="911"/>
      <c r="S88" s="915"/>
      <c r="T88" s="916"/>
      <c r="U88" s="911"/>
    </row>
    <row r="89">
      <c r="A89" s="342">
        <v>2426.0</v>
      </c>
      <c r="B89" s="924">
        <f>VLOOKUP(A89,tsnz!A:F,6,FALSE)</f>
        <v>2025</v>
      </c>
      <c r="C89" s="925" t="str">
        <f>VLOOKUP(A89,tsnz!A:E,5,FALSE)</f>
        <v>Full</v>
      </c>
      <c r="D89" s="926" t="str">
        <f>VLOOKUP(A89,tsnz!A:B,2,FALSE)</f>
        <v>Paul Brown</v>
      </c>
      <c r="E89" s="927" t="str">
        <f>VLOOKUP(A89,'Team names'!A:G,7,FALSE)</f>
        <v>Eastern Force</v>
      </c>
      <c r="F89" s="928" t="str">
        <f>IF(ISNA(VLOOKUP(A89,tsnz!$A:$G,7,FALSE)), "",(VLOOKUP(A89,tsnz!$A:$G,7,FALSE)))</f>
        <v>A</v>
      </c>
      <c r="G89" s="911" t="str">
        <f t="array" ref="G89">IF(ISNA(VLOOKUP(A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" s="911"/>
      <c r="I89" s="911"/>
      <c r="J89" s="911"/>
      <c r="K89" s="911"/>
      <c r="L89" s="912">
        <f t="shared" si="1"/>
        <v>0</v>
      </c>
      <c r="M89" s="913">
        <f>IFERROR(__xludf.DUMMYFUNCTION("(sum(query(sort(transpose($G89:$K89), 1, false), ""select * limit 4"")))"),0.0)</f>
        <v>0</v>
      </c>
      <c r="N89" s="914"/>
      <c r="O89" s="911"/>
      <c r="P89" s="911"/>
      <c r="Q89" s="911"/>
      <c r="R89" s="911"/>
      <c r="S89" s="915"/>
      <c r="T89" s="916"/>
      <c r="U89" s="911"/>
    </row>
    <row r="90">
      <c r="A90" s="724">
        <v>1612.0</v>
      </c>
      <c r="B90" s="924">
        <f>VLOOKUP(A90,tsnz!A:F,6,FALSE)</f>
        <v>2025</v>
      </c>
      <c r="C90" s="925" t="str">
        <f>VLOOKUP(A90,tsnz!A:E,5,FALSE)</f>
        <v>Super</v>
      </c>
      <c r="D90" s="926" t="str">
        <f>VLOOKUP(A90,tsnz!A:B,2,FALSE)</f>
        <v>Gilbert McWhirter</v>
      </c>
      <c r="E90" s="927" t="str">
        <f>VLOOKUP(A90,'Team names'!A:G,7,FALSE)</f>
        <v>Eastern Force</v>
      </c>
      <c r="F90" s="928" t="str">
        <f>IF(ISNA(VLOOKUP(A90,tsnz!$A:$G,7,FALSE)), "",(VLOOKUP(A90,tsnz!$A:$G,7,FALSE)))</f>
        <v>C</v>
      </c>
      <c r="G90" s="911" t="str">
        <f t="array" ref="G90">IF(ISNA(VLOOKUP(A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0" s="911"/>
      <c r="I90" s="911"/>
      <c r="J90" s="911"/>
      <c r="K90" s="911"/>
      <c r="L90" s="912">
        <f t="shared" si="1"/>
        <v>0</v>
      </c>
      <c r="M90" s="913">
        <f>IFERROR(__xludf.DUMMYFUNCTION("(sum(query(sort(transpose($G90:$K90), 1, false), ""select * limit 4"")))"),0.0)</f>
        <v>0</v>
      </c>
      <c r="N90" s="917"/>
      <c r="O90" s="917"/>
      <c r="P90" s="917"/>
      <c r="Q90" s="911"/>
      <c r="R90" s="911"/>
      <c r="S90" s="918"/>
      <c r="T90" s="918"/>
      <c r="U90" s="913"/>
    </row>
    <row r="91">
      <c r="A91" s="724">
        <v>2228.0</v>
      </c>
      <c r="B91" s="924">
        <f>VLOOKUP(A91,tsnz!A:F,6,FALSE)</f>
        <v>2026</v>
      </c>
      <c r="C91" s="925" t="str">
        <f>VLOOKUP(A91,tsnz!A:E,5,FALSE)</f>
        <v>Super</v>
      </c>
      <c r="D91" s="926" t="str">
        <f>VLOOKUP(A91,tsnz!A:B,2,FALSE)</f>
        <v>Martin Catley</v>
      </c>
      <c r="E91" s="927" t="str">
        <f>VLOOKUP(A91,'Team names'!A:G,7,FALSE)</f>
        <v>Eastern Force</v>
      </c>
      <c r="F91" s="928" t="str">
        <f>IF(ISNA(VLOOKUP(A91,tsnz!$A:$G,7,FALSE)), "",(VLOOKUP(A91,tsnz!$A:$G,7,FALSE)))</f>
        <v>C</v>
      </c>
      <c r="G91" s="911" t="str">
        <f t="array" ref="G91">IF(ISNA(VLOOKUP(A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1" s="911"/>
      <c r="I91" s="911"/>
      <c r="J91" s="911"/>
      <c r="K91" s="911"/>
      <c r="L91" s="912">
        <f t="shared" si="1"/>
        <v>0</v>
      </c>
      <c r="M91" s="913">
        <f>IFERROR(__xludf.DUMMYFUNCTION("(sum(query(sort(transpose($G91:$K91), 1, false), ""select * limit 4"")))"),0.0)</f>
        <v>0</v>
      </c>
      <c r="N91" s="917"/>
      <c r="O91" s="917"/>
      <c r="P91" s="917"/>
      <c r="Q91" s="917"/>
      <c r="R91" s="911"/>
      <c r="S91" s="918"/>
      <c r="T91" s="918"/>
      <c r="U91" s="913"/>
    </row>
    <row r="92">
      <c r="A92" s="724">
        <v>2344.0</v>
      </c>
      <c r="B92" s="924">
        <f>VLOOKUP(A92,tsnz!A:F,6,FALSE)</f>
        <v>2025</v>
      </c>
      <c r="C92" s="925" t="str">
        <f>VLOOKUP(A92,tsnz!A:E,5,FALSE)</f>
        <v>Super</v>
      </c>
      <c r="D92" s="926" t="str">
        <f>VLOOKUP(A92,tsnz!A:B,2,FALSE)</f>
        <v>Peter Youren</v>
      </c>
      <c r="E92" s="927" t="str">
        <f>VLOOKUP(A92,'Team names'!A:G,7,FALSE)</f>
        <v>Eastern Force</v>
      </c>
      <c r="F92" s="928" t="str">
        <f>IF(ISNA(VLOOKUP(A92,tsnz!$A:$G,7,FALSE)), "",(VLOOKUP(A92,tsnz!$A:$G,7,FALSE)))</f>
        <v>C</v>
      </c>
      <c r="G92" s="911" t="str">
        <f t="array" ref="G92">IF(ISNA(VLOOKUP(A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2" s="911"/>
      <c r="I92" s="911"/>
      <c r="J92" s="911"/>
      <c r="K92" s="911"/>
      <c r="L92" s="912">
        <f t="shared" si="1"/>
        <v>0</v>
      </c>
      <c r="M92" s="913">
        <f>IFERROR(__xludf.DUMMYFUNCTION("(sum(query(sort(transpose($G92:$K92), 1, false), ""select * limit 4"")))"),0.0)</f>
        <v>0</v>
      </c>
      <c r="N92" s="917"/>
      <c r="O92" s="917"/>
      <c r="P92" s="917"/>
      <c r="Q92" s="917"/>
      <c r="R92" s="911"/>
      <c r="S92" s="918"/>
      <c r="T92" s="918"/>
      <c r="U92" s="913"/>
    </row>
    <row r="93">
      <c r="A93" s="342">
        <v>2814.0</v>
      </c>
      <c r="B93" s="924">
        <f>VLOOKUP(A93,tsnz!A:F,6,FALSE)</f>
        <v>2025</v>
      </c>
      <c r="C93" s="925" t="str">
        <f>VLOOKUP(A93,tsnz!A:E,5,FALSE)</f>
        <v>Super</v>
      </c>
      <c r="D93" s="926" t="str">
        <f>VLOOKUP(A93,tsnz!A:B,2,FALSE)</f>
        <v>Mike Kershaw</v>
      </c>
      <c r="E93" s="927" t="str">
        <f>VLOOKUP(A93,'Team names'!A:G,7,FALSE)</f>
        <v>Eastern Force</v>
      </c>
      <c r="F93" s="928" t="str">
        <f>IF(ISNA(VLOOKUP(A93,tsnz!$A:$G,7,FALSE)), "",(VLOOKUP(A93,tsnz!$A:$G,7,FALSE)))</f>
        <v>A</v>
      </c>
      <c r="G93" s="911" t="str">
        <f t="array" ref="G93">IF(ISNA(VLOOKUP(A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3" s="911"/>
      <c r="I93" s="911"/>
      <c r="J93" s="911"/>
      <c r="K93" s="911"/>
      <c r="L93" s="912">
        <f t="shared" si="1"/>
        <v>0</v>
      </c>
      <c r="M93" s="913">
        <f>IFERROR(__xludf.DUMMYFUNCTION("(sum(query(sort(transpose($G93:$K93), 1, false), ""select * limit 4"")))"),0.0)</f>
        <v>0</v>
      </c>
      <c r="N93" s="914"/>
      <c r="O93" s="911"/>
      <c r="P93" s="911"/>
      <c r="Q93" s="911"/>
      <c r="R93" s="911"/>
      <c r="S93" s="915"/>
      <c r="T93" s="915"/>
      <c r="U93" s="911"/>
    </row>
    <row r="94">
      <c r="A94" s="342">
        <v>5209.0</v>
      </c>
      <c r="B94" s="924">
        <f>VLOOKUP(A94,tsnz!A:F,6,FALSE)</f>
        <v>2026</v>
      </c>
      <c r="C94" s="925" t="str">
        <f>VLOOKUP(A94,tsnz!A:E,5,FALSE)</f>
        <v>Full</v>
      </c>
      <c r="D94" s="926" t="str">
        <f>VLOOKUP(A94,tsnz!A:B,2,FALSE)</f>
        <v>Luke Sigvertsen</v>
      </c>
      <c r="E94" s="927" t="str">
        <f>VLOOKUP(A94,'Team names'!A:G,7,FALSE)</f>
        <v>Eastern Force</v>
      </c>
      <c r="F94" s="928" t="str">
        <f>IF(ISNA(VLOOKUP(A94,tsnz!$A:$G,7,FALSE)), "",(VLOOKUP(A94,tsnz!$A:$G,7,FALSE)))</f>
        <v>B</v>
      </c>
      <c r="G94" s="911" t="str">
        <f t="array" ref="G94">IF(ISNA(VLOOKUP(A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4" s="911"/>
      <c r="I94" s="911"/>
      <c r="J94" s="911"/>
      <c r="K94" s="911"/>
      <c r="L94" s="912">
        <f t="shared" si="1"/>
        <v>0</v>
      </c>
      <c r="M94" s="913">
        <f>IFERROR(__xludf.DUMMYFUNCTION("(sum(query(sort(transpose($G94:$K94), 1, false), ""select * limit 4"")))"),0.0)</f>
        <v>0</v>
      </c>
      <c r="N94" s="917"/>
      <c r="O94" s="917"/>
      <c r="P94" s="917"/>
      <c r="Q94" s="917"/>
      <c r="R94" s="911"/>
      <c r="S94" s="918"/>
      <c r="T94" s="919"/>
      <c r="U94" s="911"/>
    </row>
    <row r="95">
      <c r="A95" s="342">
        <v>5688.0</v>
      </c>
      <c r="B95" s="924">
        <f>VLOOKUP(A95,tsnz!A:F,6,FALSE)</f>
        <v>2026</v>
      </c>
      <c r="C95" s="925" t="str">
        <f>VLOOKUP(A95,tsnz!A:E,5,FALSE)</f>
        <v>Full</v>
      </c>
      <c r="D95" s="926" t="str">
        <f>VLOOKUP(A95,tsnz!A:B,2,FALSE)</f>
        <v>Taresa Morris</v>
      </c>
      <c r="E95" s="927" t="str">
        <f>VLOOKUP(A95,'Team names'!A:G,7,FALSE)</f>
        <v>Eastern Force</v>
      </c>
      <c r="F95" s="928" t="str">
        <f>IF(ISNA(VLOOKUP(A95,tsnz!$A:$G,7,FALSE)), "",(VLOOKUP(A95,tsnz!$A:$G,7,FALSE)))</f>
        <v>A</v>
      </c>
      <c r="G95" s="911" t="str">
        <f t="array" ref="G95">IF(ISNA(VLOOKUP(A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5" s="911"/>
      <c r="I95" s="911"/>
      <c r="J95" s="911"/>
      <c r="K95" s="911"/>
      <c r="L95" s="912">
        <f t="shared" si="1"/>
        <v>0</v>
      </c>
      <c r="M95" s="913">
        <f>IFERROR(__xludf.DUMMYFUNCTION("(sum(query(sort(transpose($G95:$K95), 1, false), ""select * limit 4"")))"),0.0)</f>
        <v>0</v>
      </c>
      <c r="N95" s="914"/>
      <c r="O95" s="911"/>
      <c r="P95" s="911"/>
      <c r="Q95" s="911"/>
      <c r="R95" s="911"/>
      <c r="S95" s="915"/>
      <c r="T95" s="916"/>
      <c r="U95" s="911"/>
    </row>
    <row r="96">
      <c r="A96" s="724">
        <v>5984.0</v>
      </c>
      <c r="B96" s="924">
        <f>VLOOKUP(A96,tsnz!A:F,6,FALSE)</f>
        <v>2025</v>
      </c>
      <c r="C96" s="925" t="str">
        <f>VLOOKUP(A96,tsnz!A:E,5,FALSE)</f>
        <v>Super</v>
      </c>
      <c r="D96" s="926" t="str">
        <f>VLOOKUP(A96,tsnz!A:B,2,FALSE)</f>
        <v>Russell Wood</v>
      </c>
      <c r="E96" s="927" t="str">
        <f>VLOOKUP(A96,'Team names'!A:G,7,FALSE)</f>
        <v>Eastern Force</v>
      </c>
      <c r="F96" s="928" t="str">
        <f>IF(ISNA(VLOOKUP(A96,tsnz!$A:$G,7,FALSE)), "",(VLOOKUP(A96,tsnz!$A:$G,7,FALSE)))</f>
        <v>D</v>
      </c>
      <c r="G96" s="911" t="str">
        <f t="array" ref="G96">IF(ISNA(VLOOKUP(A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6" s="911"/>
      <c r="I96" s="911"/>
      <c r="J96" s="911"/>
      <c r="K96" s="911"/>
      <c r="L96" s="912">
        <f t="shared" si="1"/>
        <v>0</v>
      </c>
      <c r="M96" s="913">
        <f>IFERROR(__xludf.DUMMYFUNCTION("(sum(query(sort(transpose($G96:$K96), 1, false), ""select * limit 4"")))"),0.0)</f>
        <v>0</v>
      </c>
      <c r="N96" s="917"/>
      <c r="O96" s="917"/>
      <c r="P96" s="917"/>
      <c r="Q96" s="917"/>
      <c r="R96" s="911"/>
      <c r="S96" s="918"/>
      <c r="T96" s="918"/>
      <c r="U96" s="913"/>
    </row>
    <row r="97">
      <c r="A97" s="724">
        <v>6531.0</v>
      </c>
      <c r="B97" s="924">
        <f>VLOOKUP(A97,tsnz!A:F,6,FALSE)</f>
        <v>2025</v>
      </c>
      <c r="C97" s="925" t="str">
        <f>VLOOKUP(A97,tsnz!A:E,5,FALSE)</f>
        <v>Full</v>
      </c>
      <c r="D97" s="926" t="str">
        <f>VLOOKUP(A97,tsnz!A:B,2,FALSE)</f>
        <v>Sarah Laugesen</v>
      </c>
      <c r="E97" s="927" t="str">
        <f>VLOOKUP(A97,'Team names'!A:G,7,FALSE)</f>
        <v>Eastern Force</v>
      </c>
      <c r="F97" s="928" t="str">
        <f>IF(ISNA(VLOOKUP(A97,tsnz!$A:$G,7,FALSE)), "",(VLOOKUP(A97,tsnz!$A:$G,7,FALSE)))</f>
        <v>B</v>
      </c>
      <c r="G97" s="911" t="str">
        <f t="array" ref="G97">IF(ISNA(VLOOKUP(A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7" s="911"/>
      <c r="I97" s="911"/>
      <c r="J97" s="911"/>
      <c r="K97" s="911"/>
      <c r="L97" s="912">
        <f t="shared" si="1"/>
        <v>0</v>
      </c>
      <c r="M97" s="913">
        <f>IFERROR(__xludf.DUMMYFUNCTION("(sum(query(sort(transpose($G97:$K97), 1, false), ""select * limit 4"")))"),0.0)</f>
        <v>0</v>
      </c>
      <c r="N97" s="917"/>
      <c r="O97" s="917"/>
      <c r="P97" s="917"/>
      <c r="Q97" s="917"/>
      <c r="R97" s="911"/>
      <c r="S97" s="918"/>
      <c r="T97" s="918"/>
      <c r="U97" s="913"/>
    </row>
    <row r="98">
      <c r="A98" s="724">
        <v>6553.0</v>
      </c>
      <c r="B98" s="924">
        <f>VLOOKUP(A98,tsnz!A:F,6,FALSE)</f>
        <v>2025</v>
      </c>
      <c r="C98" s="925" t="str">
        <f>VLOOKUP(A98,tsnz!A:E,5,FALSE)</f>
        <v>Full</v>
      </c>
      <c r="D98" s="926" t="str">
        <f>VLOOKUP(A98,tsnz!A:B,2,FALSE)</f>
        <v>Jeff Bradbury</v>
      </c>
      <c r="E98" s="927" t="str">
        <f>VLOOKUP(A98,'Team names'!A:G,7,FALSE)</f>
        <v>Eastern Force</v>
      </c>
      <c r="F98" s="928" t="str">
        <f>IF(ISNA(VLOOKUP(A98,tsnz!$A:$G,7,FALSE)), "",(VLOOKUP(A98,tsnz!$A:$G,7,FALSE)))</f>
        <v>C</v>
      </c>
      <c r="G98" s="911" t="str">
        <f t="array" ref="G98">IF(ISNA(VLOOKUP(A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8" s="911"/>
      <c r="I98" s="911"/>
      <c r="J98" s="911"/>
      <c r="K98" s="911"/>
      <c r="L98" s="912">
        <f t="shared" si="1"/>
        <v>0</v>
      </c>
      <c r="M98" s="913">
        <f>IFERROR(__xludf.DUMMYFUNCTION("(sum(query(sort(transpose($G98:$K98), 1, false), ""select * limit 4"")))"),0.0)</f>
        <v>0</v>
      </c>
      <c r="N98" s="917"/>
      <c r="O98" s="917"/>
      <c r="P98" s="917"/>
      <c r="Q98" s="917"/>
      <c r="R98" s="911"/>
      <c r="S98" s="918"/>
      <c r="T98" s="918"/>
      <c r="U98" s="913"/>
    </row>
    <row r="99">
      <c r="A99" s="342">
        <v>7198.0</v>
      </c>
      <c r="B99" s="924">
        <f>VLOOKUP(A99,tsnz!A:F,6,FALSE)</f>
        <v>2025</v>
      </c>
      <c r="C99" s="925" t="str">
        <f>VLOOKUP(A99,tsnz!A:E,5,FALSE)</f>
        <v>Full</v>
      </c>
      <c r="D99" s="926" t="str">
        <f>VLOOKUP(A99,tsnz!A:B,2,FALSE)</f>
        <v>Michael Holloway</v>
      </c>
      <c r="E99" s="927" t="str">
        <f>VLOOKUP(A99,'Team names'!A:G,7,FALSE)</f>
        <v>Eastern Force</v>
      </c>
      <c r="F99" s="928" t="str">
        <f>IF(ISNA(VLOOKUP(A99,tsnz!$A:$G,7,FALSE)), "",(VLOOKUP(A99,tsnz!$A:$G,7,FALSE)))</f>
        <v>A</v>
      </c>
      <c r="G99" s="911" t="str">
        <f t="array" ref="G99">IF(ISNA(VLOOKUP(A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9" s="911"/>
      <c r="I99" s="911"/>
      <c r="J99" s="911"/>
      <c r="K99" s="911"/>
      <c r="L99" s="912">
        <f t="shared" si="1"/>
        <v>0</v>
      </c>
      <c r="M99" s="913">
        <f>IFERROR(__xludf.DUMMYFUNCTION("(sum(query(sort(transpose($G99:$K99), 1, false), ""select * limit 4"")))"),0.0)</f>
        <v>0</v>
      </c>
      <c r="N99" s="914"/>
      <c r="O99" s="911"/>
      <c r="P99" s="911"/>
      <c r="Q99" s="911"/>
      <c r="R99" s="911"/>
      <c r="S99" s="915"/>
      <c r="T99" s="916"/>
      <c r="U99" s="911"/>
    </row>
    <row r="100">
      <c r="A100" s="724">
        <v>8874.0</v>
      </c>
      <c r="B100" s="924">
        <f>VLOOKUP(A100,tsnz!A:F,6,FALSE)</f>
        <v>2025</v>
      </c>
      <c r="C100" s="925" t="str">
        <f>VLOOKUP(A100,tsnz!A:E,5,FALSE)</f>
        <v>Junior</v>
      </c>
      <c r="D100" s="926" t="str">
        <f>VLOOKUP(A100,tsnz!A:B,2,FALSE)</f>
        <v>Jessica Bradbury</v>
      </c>
      <c r="E100" s="927" t="str">
        <f>VLOOKUP(A100,'Team names'!A:G,7,FALSE)</f>
        <v>Eastern Force</v>
      </c>
      <c r="F100" s="928" t="str">
        <f>IF(ISNA(VLOOKUP(A100,tsnz!$A:$G,7,FALSE)), "",(VLOOKUP(A100,tsnz!$A:$G,7,FALSE)))</f>
        <v>C</v>
      </c>
      <c r="G100" s="911" t="str">
        <f t="array" ref="G100">IF(ISNA(VLOOKUP(A100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0" s="911"/>
      <c r="I100" s="911"/>
      <c r="J100" s="911"/>
      <c r="K100" s="911"/>
      <c r="L100" s="912">
        <f t="shared" si="1"/>
        <v>0</v>
      </c>
      <c r="M100" s="913">
        <f>IFERROR(__xludf.DUMMYFUNCTION("(sum(query(sort(transpose($G100:$K100), 1, false), ""select * limit 4"")))"),0.0)</f>
        <v>0</v>
      </c>
      <c r="N100" s="917"/>
      <c r="O100" s="917"/>
      <c r="P100" s="917"/>
      <c r="Q100" s="917"/>
      <c r="R100" s="911"/>
      <c r="S100" s="918"/>
      <c r="T100" s="918"/>
      <c r="U100" s="913">
        <f>IFERROR(__xludf.DUMMYFUNCTION("(sum(query(sort(transpose($N100:$P100), 1, false), ""select * limit 4"")))"),0.0)</f>
        <v>0</v>
      </c>
    </row>
    <row r="101">
      <c r="A101" s="342">
        <v>9286.0</v>
      </c>
      <c r="B101" s="924">
        <f>VLOOKUP(A101,tsnz!A:F,6,FALSE)</f>
        <v>2025</v>
      </c>
      <c r="C101" s="925" t="str">
        <f>VLOOKUP(A101,tsnz!A:E,5,FALSE)</f>
        <v>Junior</v>
      </c>
      <c r="D101" s="926" t="str">
        <f>VLOOKUP(A101,tsnz!A:B,2,FALSE)</f>
        <v>Bryn Blacklaws</v>
      </c>
      <c r="E101" s="927" t="str">
        <f>VLOOKUP(A101,'Team names'!A:G,7,FALSE)</f>
        <v>Eastern Force</v>
      </c>
      <c r="F101" s="928" t="str">
        <f>IF(ISNA(VLOOKUP(A101,tsnz!$A:$G,7,FALSE)), "",(VLOOKUP(A101,tsnz!$A:$G,7,FALSE)))</f>
        <v>A</v>
      </c>
      <c r="G101" s="911" t="str">
        <f t="array" ref="G101">IF(ISNA(VLOOKUP(A101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1" s="911"/>
      <c r="I101" s="911"/>
      <c r="J101" s="911"/>
      <c r="K101" s="911"/>
      <c r="L101" s="912">
        <f t="shared" si="1"/>
        <v>0</v>
      </c>
      <c r="M101" s="913">
        <f>IFERROR(__xludf.DUMMYFUNCTION("(sum(query(sort(transpose($G101:$K101), 1, false), ""select * limit 4"")))"),0.0)</f>
        <v>0</v>
      </c>
      <c r="N101" s="920"/>
      <c r="O101" s="920"/>
      <c r="P101" s="920"/>
      <c r="Q101" s="920"/>
      <c r="R101" s="920"/>
      <c r="S101" s="921">
        <f>((SUM(N101:R101)-(ROUND(N101,0)+ROUND(O101,0)+ROUND(P101,0)+ROUND(Q101,0)+ROUND(R101,0)))/10)+ROUND(N101,0)+ROUND(O101,0)+ROUND(P101,0)+ROUND(Q101,0)+ROUND(R101,0)</f>
        <v>0</v>
      </c>
      <c r="T101" s="922"/>
      <c r="U101" s="923">
        <f>IFERROR(__xludf.DUMMYFUNCTION("(sum(query(sort(transpose($N101:$R101), 1, false), ""select * limit 4"")))"),0.0)</f>
        <v>0</v>
      </c>
    </row>
    <row r="102">
      <c r="A102" s="724">
        <v>9364.0</v>
      </c>
      <c r="B102" s="924">
        <f>VLOOKUP(A102,tsnz!A:F,6,FALSE)</f>
        <v>2025</v>
      </c>
      <c r="C102" s="925" t="str">
        <f>VLOOKUP(A102,tsnz!A:E,5,FALSE)</f>
        <v>Super</v>
      </c>
      <c r="D102" s="926" t="str">
        <f>VLOOKUP(A102,tsnz!A:B,2,FALSE)</f>
        <v>Philip Doldling</v>
      </c>
      <c r="E102" s="927" t="str">
        <f>VLOOKUP(A102,'Team names'!A:G,7,FALSE)</f>
        <v>Eastern Force</v>
      </c>
      <c r="F102" s="928" t="str">
        <f>IF(ISNA(VLOOKUP(A102,tsnz!$A:$G,7,FALSE)), "",(VLOOKUP(A102,tsnz!$A:$G,7,FALSE)))</f>
        <v>D</v>
      </c>
      <c r="G102" s="911" t="str">
        <f t="array" ref="G102">IF(ISNA(VLOOKUP(A102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2" s="911"/>
      <c r="I102" s="911"/>
      <c r="J102" s="911"/>
      <c r="K102" s="911"/>
      <c r="L102" s="912">
        <f t="shared" si="1"/>
        <v>0</v>
      </c>
      <c r="M102" s="913">
        <f>IFERROR(__xludf.DUMMYFUNCTION("(sum(query(sort(transpose($G102:$K102), 1, false), ""select * limit 4"")))"),0.0)</f>
        <v>0</v>
      </c>
      <c r="N102" s="917"/>
      <c r="O102" s="917"/>
      <c r="P102" s="917"/>
      <c r="Q102" s="917"/>
      <c r="R102" s="911"/>
      <c r="S102" s="918"/>
      <c r="T102" s="918"/>
      <c r="U102" s="913"/>
    </row>
    <row r="103">
      <c r="A103" s="930">
        <v>9524.0</v>
      </c>
      <c r="B103" s="924">
        <f>VLOOKUP(A103,tsnz!A:F,6,FALSE)</f>
        <v>2025</v>
      </c>
      <c r="C103" s="925" t="str">
        <f>VLOOKUP(A103,tsnz!A:E,5,FALSE)</f>
        <v>Full</v>
      </c>
      <c r="D103" s="926" t="str">
        <f>VLOOKUP(A103,tsnz!A:B,2,FALSE)</f>
        <v>Sandie Fletcher</v>
      </c>
      <c r="E103" s="927" t="str">
        <f>VLOOKUP(A103,'Team names'!A:G,7,FALSE)</f>
        <v>Eastern Force</v>
      </c>
      <c r="F103" s="928" t="str">
        <f>IF(ISNA(VLOOKUP(A103,tsnz!$A:$G,7,FALSE)), "",(VLOOKUP(A103,tsnz!$A:$G,7,FALSE)))</f>
        <v>B</v>
      </c>
      <c r="G103" s="911" t="str">
        <f t="array" ref="G103">IF(ISNA(VLOOKUP(A103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3" s="911"/>
      <c r="I103" s="911"/>
      <c r="J103" s="911"/>
      <c r="K103" s="911"/>
      <c r="L103" s="912">
        <f t="shared" si="1"/>
        <v>0</v>
      </c>
      <c r="M103" s="913">
        <f>IFERROR(__xludf.DUMMYFUNCTION("(sum(query(sort(transpose($G103:$K103), 1, false), ""select * limit 4"")))"),0.0)</f>
        <v>0</v>
      </c>
      <c r="N103" s="914"/>
      <c r="O103" s="911"/>
      <c r="P103" s="911"/>
      <c r="Q103" s="911"/>
      <c r="R103" s="911"/>
      <c r="S103" s="915"/>
      <c r="T103" s="916"/>
      <c r="U103" s="911"/>
    </row>
    <row r="104">
      <c r="A104" s="930">
        <v>9530.0</v>
      </c>
      <c r="B104" s="924">
        <f>VLOOKUP(A104,tsnz!A:F,6,FALSE)</f>
        <v>2025</v>
      </c>
      <c r="C104" s="925" t="str">
        <f>VLOOKUP(A104,tsnz!A:E,5,FALSE)</f>
        <v>Junior</v>
      </c>
      <c r="D104" s="926" t="str">
        <f>VLOOKUP(A104,tsnz!A:B,2,FALSE)</f>
        <v>Toby Gyde</v>
      </c>
      <c r="E104" s="927" t="str">
        <f>VLOOKUP(A104,'Team names'!A:G,7,FALSE)</f>
        <v>Eastern Force</v>
      </c>
      <c r="F104" s="928" t="str">
        <f>IF(ISNA(VLOOKUP(A104,tsnz!$A:$G,7,FALSE)), "",(VLOOKUP(A104,tsnz!$A:$G,7,FALSE)))</f>
        <v>A</v>
      </c>
      <c r="G104" s="911" t="str">
        <f t="array" ref="G104">IF(ISNA(VLOOKUP(A104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4" s="911"/>
      <c r="I104" s="911"/>
      <c r="J104" s="911"/>
      <c r="K104" s="911"/>
      <c r="L104" s="912">
        <f t="shared" si="1"/>
        <v>0</v>
      </c>
      <c r="M104" s="913">
        <f>IFERROR(__xludf.DUMMYFUNCTION("(sum(query(sort(transpose($G104:$K104), 1, false), ""select * limit 4"")))"),0.0)</f>
        <v>0</v>
      </c>
      <c r="N104" s="920"/>
      <c r="O104" s="920"/>
      <c r="P104" s="920"/>
      <c r="Q104" s="920"/>
      <c r="R104" s="920"/>
      <c r="S104" s="921">
        <f t="shared" ref="S104:S105" si="4">((SUM(N104:R104)-(ROUND(N104,0)+ROUND(O104,0)+ROUND(P104,0)+ROUND(Q104,0)+ROUND(R104,0)))/10)+ROUND(N104,0)+ROUND(O104,0)+ROUND(P104,0)+ROUND(Q104,0)+ROUND(R104,0)</f>
        <v>0</v>
      </c>
      <c r="T104" s="922"/>
      <c r="U104" s="923">
        <f>IFERROR(__xludf.DUMMYFUNCTION("(sum(query(sort(transpose($N104:$R104), 1, false), ""select * limit 4"")))"),0.0)</f>
        <v>0</v>
      </c>
    </row>
    <row r="105">
      <c r="A105" s="342">
        <v>9917.0</v>
      </c>
      <c r="B105" s="924">
        <f>VLOOKUP(A105,tsnz!A:F,6,FALSE)</f>
        <v>2025</v>
      </c>
      <c r="C105" s="925" t="str">
        <f>VLOOKUP(A105,tsnz!A:E,5,FALSE)</f>
        <v>Junior</v>
      </c>
      <c r="D105" s="926" t="str">
        <f>VLOOKUP(A105,tsnz!A:B,2,FALSE)</f>
        <v>Harry Lange</v>
      </c>
      <c r="E105" s="927" t="str">
        <f>VLOOKUP(A105,'Team names'!A:G,7,FALSE)</f>
        <v>Eastern Force</v>
      </c>
      <c r="F105" s="928" t="str">
        <f>IF(ISNA(VLOOKUP(A105,tsnz!$A:$G,7,FALSE)), "",(VLOOKUP(A105,tsnz!$A:$G,7,FALSE)))</f>
        <v>A</v>
      </c>
      <c r="G105" s="911" t="str">
        <f t="array" ref="G105">IF(ISNA(VLOOKUP(A105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5" s="911"/>
      <c r="I105" s="911"/>
      <c r="J105" s="911"/>
      <c r="K105" s="911"/>
      <c r="L105" s="912">
        <f t="shared" si="1"/>
        <v>0</v>
      </c>
      <c r="M105" s="913">
        <f>IFERROR(__xludf.DUMMYFUNCTION("(sum(query(sort(transpose($G105:$K105), 1, false), ""select * limit 4"")))"),0.0)</f>
        <v>0</v>
      </c>
      <c r="N105" s="920"/>
      <c r="O105" s="920"/>
      <c r="P105" s="920"/>
      <c r="Q105" s="920"/>
      <c r="R105" s="920"/>
      <c r="S105" s="921">
        <f t="shared" si="4"/>
        <v>0</v>
      </c>
      <c r="T105" s="922"/>
      <c r="U105" s="923">
        <f>IFERROR(__xludf.DUMMYFUNCTION("(sum(query(sort(transpose($N105:$R105), 1, false), ""select * limit 4"")))"),0.0)</f>
        <v>0</v>
      </c>
    </row>
    <row r="106">
      <c r="A106" s="724">
        <v>9945.0</v>
      </c>
      <c r="B106" s="924">
        <f>VLOOKUP(A106,tsnz!A:F,6,FALSE)</f>
        <v>2025</v>
      </c>
      <c r="C106" s="925" t="str">
        <f>VLOOKUP(A106,tsnz!A:E,5,FALSE)</f>
        <v>Full</v>
      </c>
      <c r="D106" s="926" t="str">
        <f>VLOOKUP(A106,tsnz!A:B,2,FALSE)</f>
        <v>Jane Lenting</v>
      </c>
      <c r="E106" s="927" t="str">
        <f>VLOOKUP(A106,'Team names'!A:G,7,FALSE)</f>
        <v>Eastern Force</v>
      </c>
      <c r="F106" s="928" t="str">
        <f>IF(ISNA(VLOOKUP(A106,tsnz!$A:$G,7,FALSE)), "",(VLOOKUP(A106,tsnz!$A:$G,7,FALSE)))</f>
        <v>C</v>
      </c>
      <c r="G106" s="911" t="str">
        <f t="array" ref="G106">IF(ISNA(VLOOKUP(A106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6" s="911"/>
      <c r="I106" s="911"/>
      <c r="J106" s="911"/>
      <c r="K106" s="911"/>
      <c r="L106" s="912">
        <f t="shared" si="1"/>
        <v>0</v>
      </c>
      <c r="M106" s="913">
        <f>IFERROR(__xludf.DUMMYFUNCTION("(sum(query(sort(transpose($G106:$K106), 1, false), ""select * limit 4"")))"),0.0)</f>
        <v>0</v>
      </c>
      <c r="N106" s="914"/>
      <c r="O106" s="911"/>
      <c r="P106" s="911"/>
      <c r="Q106" s="911"/>
      <c r="R106" s="911"/>
      <c r="S106" s="915"/>
      <c r="T106" s="916"/>
      <c r="U106" s="911"/>
    </row>
    <row r="107">
      <c r="A107" s="724">
        <v>10061.0</v>
      </c>
      <c r="B107" s="924">
        <f>VLOOKUP(A107,tsnz!A:F,6,FALSE)</f>
        <v>2025</v>
      </c>
      <c r="C107" s="925" t="str">
        <f>VLOOKUP(A107,tsnz!A:E,5,FALSE)</f>
        <v>Junior</v>
      </c>
      <c r="D107" s="926" t="str">
        <f>VLOOKUP(A107,tsnz!A:B,2,FALSE)</f>
        <v>Bella Douglas</v>
      </c>
      <c r="E107" s="927" t="str">
        <f>VLOOKUP(A107,'Team names'!A:G,7,FALSE)</f>
        <v>Eastern Force</v>
      </c>
      <c r="F107" s="928" t="str">
        <f>IF(ISNA(VLOOKUP(A107,tsnz!$A:$G,7,FALSE)), "",(VLOOKUP(A107,tsnz!$A:$G,7,FALSE)))</f>
        <v>C</v>
      </c>
      <c r="G107" s="911" t="str">
        <f t="array" ref="G107">IF(ISNA(VLOOKUP(A107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7" s="911"/>
      <c r="I107" s="911"/>
      <c r="J107" s="911"/>
      <c r="K107" s="911"/>
      <c r="L107" s="912">
        <f t="shared" si="1"/>
        <v>0</v>
      </c>
      <c r="M107" s="913">
        <f>IFERROR(__xludf.DUMMYFUNCTION("(sum(query(sort(transpose($G107:$K107), 1, false), ""select * limit 4"")))"),0.0)</f>
        <v>0</v>
      </c>
      <c r="N107" s="917"/>
      <c r="O107" s="917"/>
      <c r="P107" s="917"/>
      <c r="Q107" s="911"/>
      <c r="R107" s="911"/>
      <c r="S107" s="918"/>
      <c r="T107" s="918"/>
      <c r="U107" s="913">
        <f>IFERROR(__xludf.DUMMYFUNCTION("(sum(query(sort(transpose($N107:$P107), 1, false), ""select * limit 4"")))"),0.0)</f>
        <v>0</v>
      </c>
    </row>
    <row r="108">
      <c r="A108" s="724">
        <v>10062.0</v>
      </c>
      <c r="B108" s="924">
        <f>VLOOKUP(A108,tsnz!A:F,6,FALSE)</f>
        <v>2025</v>
      </c>
      <c r="C108" s="925" t="str">
        <f>VLOOKUP(A108,tsnz!A:E,5,FALSE)</f>
        <v>Junior</v>
      </c>
      <c r="D108" s="926" t="str">
        <f>VLOOKUP(A108,tsnz!A:B,2,FALSE)</f>
        <v>Charlotte Fleming</v>
      </c>
      <c r="E108" s="927" t="str">
        <f>VLOOKUP(A108,'Team names'!A:G,7,FALSE)</f>
        <v>Eastern Force</v>
      </c>
      <c r="F108" s="928" t="str">
        <f>IF(ISNA(VLOOKUP(A108,tsnz!$A:$G,7,FALSE)), "",(VLOOKUP(A108,tsnz!$A:$G,7,FALSE)))</f>
        <v>D</v>
      </c>
      <c r="G108" s="911" t="str">
        <f t="array" ref="G108">IF(ISNA(VLOOKUP(A108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8" s="911"/>
      <c r="I108" s="911"/>
      <c r="J108" s="911"/>
      <c r="K108" s="911"/>
      <c r="L108" s="912">
        <f t="shared" si="1"/>
        <v>0</v>
      </c>
      <c r="M108" s="913">
        <f>IFERROR(__xludf.DUMMYFUNCTION("(sum(query(sort(transpose($G108:$K108), 1, false), ""select * limit 4"")))"),0.0)</f>
        <v>0</v>
      </c>
      <c r="N108" s="917"/>
      <c r="O108" s="917"/>
      <c r="P108" s="917"/>
      <c r="Q108" s="911"/>
      <c r="R108" s="911"/>
      <c r="S108" s="918"/>
      <c r="T108" s="918"/>
      <c r="U108" s="913">
        <f>IFERROR(__xludf.DUMMYFUNCTION("(sum(query(sort(transpose($N108:$P108), 1, false), ""select * limit 4"")))"),0.0)</f>
        <v>0</v>
      </c>
    </row>
    <row r="109">
      <c r="A109" s="724">
        <v>10065.0</v>
      </c>
      <c r="B109" s="924">
        <f>VLOOKUP(A109,tsnz!A:F,6,FALSE)</f>
        <v>2025</v>
      </c>
      <c r="C109" s="925" t="str">
        <f>VLOOKUP(A109,tsnz!A:E,5,FALSE)</f>
        <v>Junior</v>
      </c>
      <c r="D109" s="926" t="str">
        <f>VLOOKUP(A109,tsnz!A:B,2,FALSE)</f>
        <v>Harry Spicer-Kendrick</v>
      </c>
      <c r="E109" s="927" t="str">
        <f>VLOOKUP(A109,'Team names'!A:G,7,FALSE)</f>
        <v>Eastern Force</v>
      </c>
      <c r="F109" s="928" t="str">
        <f>IF(ISNA(VLOOKUP(A109,tsnz!$A:$G,7,FALSE)), "",(VLOOKUP(A109,tsnz!$A:$G,7,FALSE)))</f>
        <v>C</v>
      </c>
      <c r="G109" s="911" t="str">
        <f t="array" ref="G109">IF(ISNA(VLOOKUP(A109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09" s="911"/>
      <c r="I109" s="911"/>
      <c r="J109" s="911"/>
      <c r="K109" s="911"/>
      <c r="L109" s="912">
        <f t="shared" si="1"/>
        <v>0</v>
      </c>
      <c r="M109" s="913">
        <f>IFERROR(__xludf.DUMMYFUNCTION("(sum(query(sort(transpose($G109:$K109), 1, false), ""select * limit 4"")))"),0.0)</f>
        <v>0</v>
      </c>
      <c r="N109" s="917"/>
      <c r="O109" s="917"/>
      <c r="P109" s="917"/>
      <c r="Q109" s="911"/>
      <c r="R109" s="911"/>
      <c r="S109" s="918"/>
      <c r="T109" s="918"/>
      <c r="U109" s="913">
        <f>IFERROR(__xludf.DUMMYFUNCTION("(sum(query(sort(transpose($N109:$P109), 1, false), ""select * limit 4"")))"),0.0)</f>
        <v>0</v>
      </c>
    </row>
    <row r="110">
      <c r="A110" s="724">
        <v>10101.0</v>
      </c>
      <c r="B110" s="924">
        <f>VLOOKUP(A110,tsnz!A:F,6,FALSE)</f>
        <v>2025</v>
      </c>
      <c r="C110" s="925" t="str">
        <f>VLOOKUP(A110,tsnz!A:E,5,FALSE)</f>
        <v>Super</v>
      </c>
      <c r="D110" s="926" t="str">
        <f>VLOOKUP(A110,tsnz!A:B,2,FALSE)</f>
        <v>Carey Wilman</v>
      </c>
      <c r="E110" s="927" t="str">
        <f>VLOOKUP(A110,'Team names'!A:G,7,FALSE)</f>
        <v>Eastern Force</v>
      </c>
      <c r="F110" s="928" t="str">
        <f>IF(ISNA(VLOOKUP(A110,tsnz!$A:$G,7,FALSE)), "",(VLOOKUP(A110,tsnz!$A:$G,7,FALSE)))</f>
        <v>D</v>
      </c>
      <c r="G110" s="911" t="str">
        <f t="array" ref="G110">IF(ISNA(VLOOKUP(A110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0" s="911"/>
      <c r="I110" s="911"/>
      <c r="J110" s="911"/>
      <c r="K110" s="911"/>
      <c r="L110" s="912">
        <f t="shared" si="1"/>
        <v>0</v>
      </c>
      <c r="M110" s="913">
        <f>IFERROR(__xludf.DUMMYFUNCTION("(sum(query(sort(transpose($G110:$K110), 1, false), ""select * limit 4"")))"),0.0)</f>
        <v>0</v>
      </c>
      <c r="N110" s="917"/>
      <c r="O110" s="917"/>
      <c r="P110" s="917"/>
      <c r="Q110" s="911"/>
      <c r="R110" s="911"/>
      <c r="S110" s="918"/>
      <c r="T110" s="918"/>
      <c r="U110" s="913"/>
    </row>
    <row r="111">
      <c r="A111" s="342">
        <v>10114.0</v>
      </c>
      <c r="B111" s="924">
        <f>VLOOKUP(A111,tsnz!A:F,6,FALSE)</f>
        <v>2025</v>
      </c>
      <c r="C111" s="925" t="str">
        <f>VLOOKUP(A111,tsnz!A:E,5,FALSE)</f>
        <v>Full</v>
      </c>
      <c r="D111" s="926" t="str">
        <f>VLOOKUP(A111,tsnz!A:B,2,FALSE)</f>
        <v>Hayden Greenwood</v>
      </c>
      <c r="E111" s="927" t="str">
        <f>VLOOKUP(A111,'Team names'!A:G,7,FALSE)</f>
        <v>Eastern Force</v>
      </c>
      <c r="F111" s="928" t="str">
        <f>IF(ISNA(VLOOKUP(A111,tsnz!$A:$G,7,FALSE)), "",(VLOOKUP(A111,tsnz!$A:$G,7,FALSE)))</f>
        <v>B</v>
      </c>
      <c r="G111" s="911" t="str">
        <f t="array" ref="G111">IF(ISNA(VLOOKUP(A111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1" s="911"/>
      <c r="I111" s="911"/>
      <c r="J111" s="911"/>
      <c r="K111" s="911"/>
      <c r="L111" s="912">
        <f t="shared" si="1"/>
        <v>0</v>
      </c>
      <c r="M111" s="913">
        <f>IFERROR(__xludf.DUMMYFUNCTION("(sum(query(sort(transpose($G111:$K111), 1, false), ""select * limit 4"")))"),0.0)</f>
        <v>0</v>
      </c>
      <c r="N111" s="914"/>
      <c r="O111" s="911"/>
      <c r="P111" s="911"/>
      <c r="Q111" s="911"/>
      <c r="R111" s="911"/>
      <c r="S111" s="915"/>
      <c r="T111" s="916"/>
      <c r="U111" s="911"/>
    </row>
    <row r="112">
      <c r="A112" s="724">
        <v>10232.0</v>
      </c>
      <c r="B112" s="924">
        <f>VLOOKUP(A112,tsnz!A:F,6,FALSE)</f>
        <v>2025</v>
      </c>
      <c r="C112" s="925" t="str">
        <f>VLOOKUP(A112,tsnz!A:E,5,FALSE)</f>
        <v>Junior</v>
      </c>
      <c r="D112" s="926" t="str">
        <f>VLOOKUP(A112,tsnz!A:B,2,FALSE)</f>
        <v>Deneal Fourie</v>
      </c>
      <c r="E112" s="927" t="str">
        <f>VLOOKUP(A112,'Team names'!A:G,7,FALSE)</f>
        <v>Eastern Force</v>
      </c>
      <c r="F112" s="928" t="str">
        <f>IF(ISNA(VLOOKUP(A112,tsnz!$A:$G,7,FALSE)), "",(VLOOKUP(A112,tsnz!$A:$G,7,FALSE)))</f>
        <v>C</v>
      </c>
      <c r="G112" s="911" t="str">
        <f t="array" ref="G112">IF(ISNA(VLOOKUP(A112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2" s="911"/>
      <c r="I112" s="931"/>
      <c r="J112" s="911"/>
      <c r="K112" s="911"/>
      <c r="L112" s="912">
        <f t="shared" si="1"/>
        <v>0</v>
      </c>
      <c r="M112" s="913">
        <f>IFERROR(__xludf.DUMMYFUNCTION("(sum(query(sort(transpose($G112:$K112), 1, false), ""select * limit 4"")))"),0.0)</f>
        <v>0</v>
      </c>
      <c r="N112" s="920"/>
      <c r="O112" s="920"/>
      <c r="P112" s="920"/>
      <c r="Q112" s="920"/>
      <c r="R112" s="920"/>
      <c r="S112" s="921">
        <f>((SUM(N112:R112)-(ROUND(N112,0)+ROUND(O112,0)+ROUND(P112,0)+ROUND(Q112,0)+ROUND(R112,0)))/10)+ROUND(N112,0)+ROUND(O112,0)+ROUND(P112,0)+ROUND(Q112,0)+ROUND(R112,0)</f>
        <v>0</v>
      </c>
      <c r="T112" s="922"/>
      <c r="U112" s="923">
        <f>IFERROR(__xludf.DUMMYFUNCTION("(sum(query(sort(transpose($N112:$R112), 1, false), ""select * limit 4"")))"),0.0)</f>
        <v>0</v>
      </c>
    </row>
    <row r="113">
      <c r="A113" s="724">
        <v>10284.0</v>
      </c>
      <c r="B113" s="924">
        <f>VLOOKUP(A113,tsnz!A:F,6,FALSE)</f>
        <v>2025</v>
      </c>
      <c r="C113" s="925" t="str">
        <f>VLOOKUP(A113,tsnz!A:E,5,FALSE)</f>
        <v>Junior</v>
      </c>
      <c r="D113" s="926" t="str">
        <f>VLOOKUP(A113,tsnz!A:B,2,FALSE)</f>
        <v>Reuben Charmley</v>
      </c>
      <c r="E113" s="927" t="str">
        <f>VLOOKUP(A113,'Team names'!A:G,7,FALSE)</f>
        <v>Eastern Force</v>
      </c>
      <c r="F113" s="928" t="str">
        <f>IF(ISNA(VLOOKUP(A113,tsnz!$A:$G,7,FALSE)), "",(VLOOKUP(A113,tsnz!$A:$G,7,FALSE)))</f>
        <v>D</v>
      </c>
      <c r="G113" s="911" t="str">
        <f t="array" ref="G113">IF(ISNA(VLOOKUP(A113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3" s="911"/>
      <c r="I113" s="911"/>
      <c r="J113" s="911"/>
      <c r="K113" s="911"/>
      <c r="L113" s="912">
        <f t="shared" si="1"/>
        <v>0</v>
      </c>
      <c r="M113" s="913">
        <f>IFERROR(__xludf.DUMMYFUNCTION("(sum(query(sort(transpose($G113:$K113), 1, false), ""select * limit 4"")))"),0.0)</f>
        <v>0</v>
      </c>
      <c r="N113" s="917"/>
      <c r="O113" s="917"/>
      <c r="P113" s="917"/>
      <c r="Q113" s="917"/>
      <c r="R113" s="911"/>
      <c r="S113" s="918"/>
      <c r="T113" s="918"/>
      <c r="U113" s="913">
        <f>IFERROR(__xludf.DUMMYFUNCTION("(sum(query(sort(transpose($N113:$P113), 1, false), ""select * limit 4"")))"),0.0)</f>
        <v>0</v>
      </c>
    </row>
    <row r="114">
      <c r="A114" s="853">
        <v>10305.0</v>
      </c>
      <c r="B114" s="924">
        <f>VLOOKUP(A114,tsnz!A:F,6,FALSE)</f>
        <v>2025</v>
      </c>
      <c r="C114" s="925" t="str">
        <f>VLOOKUP(A114,tsnz!A:E,5,FALSE)</f>
        <v>Junior</v>
      </c>
      <c r="D114" s="926" t="str">
        <f>VLOOKUP(A114,tsnz!A:B,2,FALSE)</f>
        <v>Lily Mason</v>
      </c>
      <c r="E114" s="927" t="str">
        <f>VLOOKUP(A114,'Team names'!A:G,7,FALSE)</f>
        <v>Eastern Force</v>
      </c>
      <c r="F114" s="928" t="str">
        <f>IF(ISNA(VLOOKUP(A114,tsnz!$A:$G,7,FALSE)), "",(VLOOKUP(A114,tsnz!$A:$G,7,FALSE)))</f>
        <v>D</v>
      </c>
      <c r="G114" s="911" t="str">
        <f t="array" ref="G114">IF(ISNA(VLOOKUP(A114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4" s="911"/>
      <c r="I114" s="911"/>
      <c r="J114" s="911"/>
      <c r="K114" s="911"/>
      <c r="L114" s="912">
        <f t="shared" si="1"/>
        <v>0</v>
      </c>
      <c r="M114" s="913">
        <f>IFERROR(__xludf.DUMMYFUNCTION("(sum(query(sort(transpose($G114:$K114), 1, false), ""select * limit 4"")))"),0.0)</f>
        <v>0</v>
      </c>
      <c r="N114" s="917"/>
      <c r="O114" s="917"/>
      <c r="P114" s="917"/>
      <c r="Q114" s="917"/>
      <c r="R114" s="911"/>
      <c r="S114" s="918"/>
      <c r="T114" s="918"/>
      <c r="U114" s="913">
        <f>IFERROR(__xludf.DUMMYFUNCTION("(sum(query(sort(transpose($N114:$P114), 1, false), ""select * limit 4"")))"),0.0)</f>
        <v>0</v>
      </c>
    </row>
    <row r="115">
      <c r="A115" s="853">
        <v>10306.0</v>
      </c>
      <c r="B115" s="924">
        <f>VLOOKUP(A115,tsnz!A:F,6,FALSE)</f>
        <v>2025</v>
      </c>
      <c r="C115" s="925" t="str">
        <f>VLOOKUP(A115,tsnz!A:E,5,FALSE)</f>
        <v>First Year - Full</v>
      </c>
      <c r="D115" s="926" t="str">
        <f>VLOOKUP(A115,tsnz!A:B,2,FALSE)</f>
        <v>Mat Mason</v>
      </c>
      <c r="E115" s="927" t="str">
        <f>VLOOKUP(A115,'Team names'!A:G,7,FALSE)</f>
        <v>Eastern Force</v>
      </c>
      <c r="F115" s="928" t="str">
        <f>IF(ISNA(VLOOKUP(A115,tsnz!$A:$G,7,FALSE)), "",(VLOOKUP(A115,tsnz!$A:$G,7,FALSE)))</f>
        <v>D</v>
      </c>
      <c r="G115" s="911" t="str">
        <f t="array" ref="G115">IF(ISNA(VLOOKUP(A115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5" s="911"/>
      <c r="I115" s="911"/>
      <c r="J115" s="911"/>
      <c r="K115" s="911"/>
      <c r="L115" s="912">
        <f t="shared" si="1"/>
        <v>0</v>
      </c>
      <c r="M115" s="913">
        <f>IFERROR(__xludf.DUMMYFUNCTION("(sum(query(sort(transpose($G115:$K115), 1, false), ""select * limit 4"")))"),0.0)</f>
        <v>0</v>
      </c>
      <c r="N115" s="917"/>
      <c r="O115" s="917"/>
      <c r="P115" s="917"/>
      <c r="Q115" s="917"/>
      <c r="R115" s="911"/>
      <c r="S115" s="918"/>
      <c r="T115" s="918"/>
      <c r="U115" s="913"/>
    </row>
    <row r="116">
      <c r="A116" s="853">
        <v>10307.0</v>
      </c>
      <c r="B116" s="924">
        <f>VLOOKUP(A116,tsnz!A:F,6,FALSE)</f>
        <v>2025</v>
      </c>
      <c r="C116" s="925" t="str">
        <f>VLOOKUP(A116,tsnz!A:E,5,FALSE)</f>
        <v>Junior</v>
      </c>
      <c r="D116" s="926" t="str">
        <f>VLOOKUP(A116,tsnz!A:B,2,FALSE)</f>
        <v>Nate Gore</v>
      </c>
      <c r="E116" s="927" t="str">
        <f>VLOOKUP(A116,'Team names'!A:G,7,FALSE)</f>
        <v>Eastern Force</v>
      </c>
      <c r="F116" s="928" t="str">
        <f>IF(ISNA(VLOOKUP(A116,tsnz!$A:$G,7,FALSE)), "",(VLOOKUP(A116,tsnz!$A:$G,7,FALSE)))</f>
        <v>D</v>
      </c>
      <c r="G116" s="911" t="str">
        <f t="array" ref="G116">IF(ISNA(VLOOKUP(A116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6" s="911"/>
      <c r="I116" s="911"/>
      <c r="J116" s="911"/>
      <c r="K116" s="911"/>
      <c r="L116" s="912">
        <f t="shared" si="1"/>
        <v>0</v>
      </c>
      <c r="M116" s="913">
        <f>IFERROR(__xludf.DUMMYFUNCTION("(sum(query(sort(transpose($G116:$K116), 1, false), ""select * limit 4"")))"),0.0)</f>
        <v>0</v>
      </c>
      <c r="N116" s="917"/>
      <c r="O116" s="917"/>
      <c r="P116" s="917"/>
      <c r="Q116" s="917"/>
      <c r="R116" s="911"/>
      <c r="S116" s="918"/>
      <c r="T116" s="918"/>
      <c r="U116" s="913">
        <f>IFERROR(__xludf.DUMMYFUNCTION("(sum(query(sort(transpose($N116:$P116), 1, false), ""select * limit 4"")))"),0.0)</f>
        <v>0</v>
      </c>
    </row>
    <row r="117">
      <c r="A117" s="853">
        <v>10308.0</v>
      </c>
      <c r="B117" s="924">
        <f>VLOOKUP(A117,tsnz!A:F,6,FALSE)</f>
        <v>2025</v>
      </c>
      <c r="C117" s="925" t="str">
        <f>VLOOKUP(A117,tsnz!A:E,5,FALSE)</f>
        <v>Junior</v>
      </c>
      <c r="D117" s="926" t="str">
        <f>VLOOKUP(A117,tsnz!A:B,2,FALSE)</f>
        <v>Fletcher Senior</v>
      </c>
      <c r="E117" s="927" t="str">
        <f>VLOOKUP(A117,'Team names'!A:G,7,FALSE)</f>
        <v>Eastern Force</v>
      </c>
      <c r="F117" s="928" t="str">
        <f>IF(ISNA(VLOOKUP(A117,tsnz!$A:$G,7,FALSE)), "",(VLOOKUP(A117,tsnz!$A:$G,7,FALSE)))</f>
        <v>D</v>
      </c>
      <c r="G117" s="911" t="str">
        <f t="array" ref="G117">IF(ISNA(VLOOKUP(A117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7" s="911"/>
      <c r="I117" s="911"/>
      <c r="J117" s="911"/>
      <c r="K117" s="911"/>
      <c r="L117" s="912">
        <f t="shared" si="1"/>
        <v>0</v>
      </c>
      <c r="M117" s="913">
        <f>IFERROR(__xludf.DUMMYFUNCTION("(sum(query(sort(transpose($G117:$K117), 1, false), ""select * limit 4"")))"),0.0)</f>
        <v>0</v>
      </c>
      <c r="N117" s="917"/>
      <c r="O117" s="917"/>
      <c r="P117" s="917"/>
      <c r="Q117" s="911"/>
      <c r="R117" s="911"/>
      <c r="S117" s="918"/>
      <c r="T117" s="918"/>
      <c r="U117" s="913">
        <f>IFERROR(__xludf.DUMMYFUNCTION("(sum(query(sort(transpose($N117:$P117), 1, false), ""select * limit 4"")))"),0.0)</f>
        <v>0</v>
      </c>
    </row>
    <row r="118">
      <c r="A118" s="853">
        <v>10311.0</v>
      </c>
      <c r="B118" s="924">
        <f>VLOOKUP(A118,tsnz!A:F,6,FALSE)</f>
        <v>2025</v>
      </c>
      <c r="C118" s="925" t="str">
        <f>VLOOKUP(A118,tsnz!A:E,5,FALSE)</f>
        <v>Junior</v>
      </c>
      <c r="D118" s="926" t="str">
        <f>VLOOKUP(A118,tsnz!A:B,2,FALSE)</f>
        <v>Oliver Reidpath</v>
      </c>
      <c r="E118" s="927" t="str">
        <f>VLOOKUP(A118,'Team names'!A:G,7,FALSE)</f>
        <v>Eastern Force</v>
      </c>
      <c r="F118" s="928" t="str">
        <f>IF(ISNA(VLOOKUP(A118,tsnz!$A:$G,7,FALSE)), "",(VLOOKUP(A118,tsnz!$A:$G,7,FALSE)))</f>
        <v>D</v>
      </c>
      <c r="G118" s="911" t="str">
        <f t="array" ref="G118">IF(ISNA(VLOOKUP(A118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8" s="911"/>
      <c r="I118" s="911"/>
      <c r="J118" s="911"/>
      <c r="K118" s="911"/>
      <c r="L118" s="912">
        <f t="shared" si="1"/>
        <v>0</v>
      </c>
      <c r="M118" s="913">
        <f>IFERROR(__xludf.DUMMYFUNCTION("(sum(query(sort(transpose($G118:$K118), 1, false), ""select * limit 4"")))"),0.0)</f>
        <v>0</v>
      </c>
      <c r="N118" s="917"/>
      <c r="O118" s="917"/>
      <c r="P118" s="917"/>
      <c r="Q118" s="917"/>
      <c r="R118" s="911"/>
      <c r="S118" s="918"/>
      <c r="T118" s="918"/>
      <c r="U118" s="913">
        <f>IFERROR(__xludf.DUMMYFUNCTION("(sum(query(sort(transpose($N118:$P118), 1, false), ""select * limit 4"")))"),0.0)</f>
        <v>0</v>
      </c>
    </row>
    <row r="119">
      <c r="A119" s="853">
        <v>10314.0</v>
      </c>
      <c r="B119" s="924">
        <f>VLOOKUP(A119,tsnz!A:F,6,FALSE)</f>
        <v>2025</v>
      </c>
      <c r="C119" s="925" t="str">
        <f>VLOOKUP(A119,tsnz!A:E,5,FALSE)</f>
        <v>Junior</v>
      </c>
      <c r="D119" s="926" t="str">
        <f>VLOOKUP(A119,tsnz!A:B,2,FALSE)</f>
        <v>Kain Eagle</v>
      </c>
      <c r="E119" s="927" t="str">
        <f>VLOOKUP(A119,'Team names'!A:G,7,FALSE)</f>
        <v>Eastern Force</v>
      </c>
      <c r="F119" s="928" t="str">
        <f>IF(ISNA(VLOOKUP(A119,tsnz!$A:$G,7,FALSE)), "",(VLOOKUP(A119,tsnz!$A:$G,7,FALSE)))</f>
        <v>D</v>
      </c>
      <c r="G119" s="911" t="str">
        <f t="array" ref="G119">IF(ISNA(VLOOKUP(A119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19" s="911"/>
      <c r="I119" s="911"/>
      <c r="J119" s="911"/>
      <c r="K119" s="911"/>
      <c r="L119" s="912">
        <f t="shared" si="1"/>
        <v>0</v>
      </c>
      <c r="M119" s="913">
        <f>IFERROR(__xludf.DUMMYFUNCTION("(sum(query(sort(transpose($G119:$K119), 1, false), ""select * limit 4"")))"),0.0)</f>
        <v>0</v>
      </c>
      <c r="N119" s="917"/>
      <c r="O119" s="917"/>
      <c r="P119" s="917"/>
      <c r="Q119" s="917"/>
      <c r="R119" s="911"/>
      <c r="S119" s="918"/>
      <c r="T119" s="918"/>
      <c r="U119" s="913">
        <f>IFERROR(__xludf.DUMMYFUNCTION("(sum(query(sort(transpose($N119:$P119), 1, false), ""select * limit 4"")))"),0.0)</f>
        <v>0</v>
      </c>
    </row>
    <row r="120">
      <c r="A120" s="853">
        <v>10315.0</v>
      </c>
      <c r="B120" s="924">
        <f>VLOOKUP(A120,tsnz!A:F,6,FALSE)</f>
        <v>2025</v>
      </c>
      <c r="C120" s="925" t="str">
        <f>VLOOKUP(A120,tsnz!A:E,5,FALSE)</f>
        <v>Junior</v>
      </c>
      <c r="D120" s="926" t="str">
        <f>VLOOKUP(A120,tsnz!A:B,2,FALSE)</f>
        <v>Kyle Dassler</v>
      </c>
      <c r="E120" s="927" t="str">
        <f>VLOOKUP(A120,'Team names'!A:G,7,FALSE)</f>
        <v>Eastern Force</v>
      </c>
      <c r="F120" s="928" t="str">
        <f>IF(ISNA(VLOOKUP(A120,tsnz!$A:$G,7,FALSE)), "",(VLOOKUP(A120,tsnz!$A:$G,7,FALSE)))</f>
        <v>D</v>
      </c>
      <c r="G120" s="911" t="str">
        <f t="array" ref="G120">IF(ISNA(VLOOKUP(A120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0" s="911"/>
      <c r="I120" s="911"/>
      <c r="J120" s="911"/>
      <c r="K120" s="911"/>
      <c r="L120" s="912">
        <f t="shared" si="1"/>
        <v>0</v>
      </c>
      <c r="M120" s="913">
        <f>IFERROR(__xludf.DUMMYFUNCTION("(sum(query(sort(transpose($G120:$K120), 1, false), ""select * limit 4"")))"),0.0)</f>
        <v>0</v>
      </c>
      <c r="N120" s="917"/>
      <c r="O120" s="917"/>
      <c r="P120" s="917"/>
      <c r="Q120" s="917"/>
      <c r="R120" s="911"/>
      <c r="S120" s="918"/>
      <c r="T120" s="918"/>
      <c r="U120" s="913">
        <f>IFERROR(__xludf.DUMMYFUNCTION("(sum(query(sort(transpose($N120:$P120), 1, false), ""select * limit 4"")))"),0.0)</f>
        <v>0</v>
      </c>
    </row>
    <row r="121">
      <c r="A121" s="853">
        <v>10322.0</v>
      </c>
      <c r="B121" s="924">
        <f>VLOOKUP(A121,tsnz!A:F,6,FALSE)</f>
        <v>2025</v>
      </c>
      <c r="C121" s="925" t="str">
        <f>VLOOKUP(A121,tsnz!A:E,5,FALSE)</f>
        <v>First Year - Full</v>
      </c>
      <c r="D121" s="926" t="str">
        <f>VLOOKUP(A121,tsnz!A:B,2,FALSE)</f>
        <v>Courtenay Le Cheminant</v>
      </c>
      <c r="E121" s="927" t="str">
        <f>VLOOKUP(A121,'Team names'!A:G,7,FALSE)</f>
        <v>Eastern Force</v>
      </c>
      <c r="F121" s="928" t="str">
        <f>IF(ISNA(VLOOKUP(A121,tsnz!$A:$G,7,FALSE)), "",(VLOOKUP(A121,tsnz!$A:$G,7,FALSE)))</f>
        <v>D</v>
      </c>
      <c r="G121" s="911" t="str">
        <f t="array" ref="G121">IF(ISNA(VLOOKUP(A121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1" s="911"/>
      <c r="I121" s="911"/>
      <c r="J121" s="911"/>
      <c r="K121" s="911"/>
      <c r="L121" s="912">
        <f t="shared" si="1"/>
        <v>0</v>
      </c>
      <c r="M121" s="913">
        <f>IFERROR(__xludf.DUMMYFUNCTION("(sum(query(sort(transpose($G121:$K121), 1, false), ""select * limit 4"")))"),0.0)</f>
        <v>0</v>
      </c>
      <c r="N121" s="917"/>
      <c r="O121" s="917"/>
      <c r="P121" s="917"/>
      <c r="Q121" s="911"/>
      <c r="R121" s="911"/>
      <c r="S121" s="918"/>
      <c r="T121" s="918"/>
      <c r="U121" s="913"/>
    </row>
    <row r="122">
      <c r="A122" s="724">
        <v>2295.0</v>
      </c>
      <c r="B122" s="924" t="str">
        <f>VLOOKUP(A122,tsnz!A:E,5,FALSE)</f>
        <v>Super</v>
      </c>
      <c r="C122" s="925" t="str">
        <f>VLOOKUP(A122,tsnz!A:E,5,FALSE)</f>
        <v>Super</v>
      </c>
      <c r="D122" s="926" t="str">
        <f>VLOOKUP(A122,tsnz!A:B,2,FALSE)</f>
        <v>Vince Payne</v>
      </c>
      <c r="E122" s="927" t="str">
        <f>VLOOKUP(A122,'Team names'!A:G,7,FALSE)</f>
        <v>Eastern Force</v>
      </c>
      <c r="F122" s="928" t="str">
        <f>IF(ISNA(VLOOKUP(A122,tsnz!$A:$G,7,FALSE)), "",(VLOOKUP(A122,tsnz!$A:$G,7,FALSE)))</f>
        <v>C</v>
      </c>
      <c r="G122" s="911" t="str">
        <f t="array" ref="G122">IF(ISNA(VLOOKUP(A122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2" s="911"/>
      <c r="I122" s="911"/>
      <c r="J122" s="911"/>
      <c r="K122" s="911"/>
      <c r="L122" s="912">
        <f t="shared" si="1"/>
        <v>0</v>
      </c>
      <c r="M122" s="913">
        <f>IFERROR(__xludf.DUMMYFUNCTION("(sum(query(sort(transpose($G122:$K122), 1, false), ""select * limit 4"")))"),0.0)</f>
        <v>0</v>
      </c>
      <c r="N122" s="917"/>
      <c r="O122" s="917"/>
      <c r="P122" s="917"/>
      <c r="Q122" s="911"/>
      <c r="R122" s="911"/>
      <c r="S122" s="918"/>
      <c r="T122" s="918"/>
      <c r="U122" s="913"/>
    </row>
    <row r="123">
      <c r="A123" s="853">
        <v>10395.0</v>
      </c>
      <c r="B123" s="906">
        <f>VLOOKUP(A123,tsnz!A:F,6,FALSE)</f>
        <v>2026</v>
      </c>
      <c r="C123" s="907" t="str">
        <f>VLOOKUP(A123,tsnz!A:E,5,FALSE)</f>
        <v>Full</v>
      </c>
      <c r="D123" s="908" t="str">
        <f>VLOOKUP(A123,tsnz!A:B,2,FALSE)</f>
        <v>Craig Ireland</v>
      </c>
      <c r="E123" s="909" t="str">
        <f>VLOOKUP(A123,'Team names'!A:G,7,FALSE)</f>
        <v>Eastern Jedi</v>
      </c>
      <c r="F123" s="910" t="str">
        <f>IF(ISNA(VLOOKUP(A123,tsnz!$A:$G,7,FALSE)), "",(VLOOKUP(A123,tsnz!$A:$G,7,FALSE)))</f>
        <v>A</v>
      </c>
      <c r="G123" s="911" t="str">
        <f t="array" ref="G123">IF(ISNA(VLOOKUP(A123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3" s="911"/>
      <c r="I123" s="911"/>
      <c r="J123" s="911"/>
      <c r="K123" s="911"/>
      <c r="L123" s="912">
        <f t="shared" si="1"/>
        <v>0</v>
      </c>
      <c r="M123" s="913">
        <f>IFERROR(__xludf.DUMMYFUNCTION("(sum(query(sort(transpose($G123:$K123), 1, false), ""select * limit 4"")))"),0.0)</f>
        <v>0</v>
      </c>
      <c r="N123" s="914"/>
      <c r="O123" s="911"/>
      <c r="P123" s="911"/>
      <c r="Q123" s="911"/>
      <c r="R123" s="911"/>
      <c r="S123" s="915"/>
      <c r="T123" s="916"/>
      <c r="U123" s="911"/>
    </row>
    <row r="124">
      <c r="A124" s="724">
        <v>10173.0</v>
      </c>
      <c r="B124" s="906">
        <f>VLOOKUP(A124,tsnz!A:F,6,FALSE)</f>
        <v>2026</v>
      </c>
      <c r="C124" s="907" t="str">
        <f>VLOOKUP(A124,tsnz!A:E,5,FALSE)</f>
        <v>Full</v>
      </c>
      <c r="D124" s="908" t="str">
        <f>VLOOKUP(A124,tsnz!A:B,2,FALSE)</f>
        <v>John Powell</v>
      </c>
      <c r="E124" s="909" t="str">
        <f>VLOOKUP(A124,'Team names'!A:G,7,FALSE)</f>
        <v>Eastern Jedi</v>
      </c>
      <c r="F124" s="910" t="str">
        <f>IF(ISNA(VLOOKUP(A124,tsnz!$A:$G,7,FALSE)), "",(VLOOKUP(A124,tsnz!$A:$G,7,FALSE)))</f>
        <v>A</v>
      </c>
      <c r="G124" s="911" t="str">
        <f t="array" ref="G124">IF(ISNA(VLOOKUP(A124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4" s="911"/>
      <c r="I124" s="911"/>
      <c r="J124" s="911"/>
      <c r="K124" s="911"/>
      <c r="L124" s="912">
        <f t="shared" si="1"/>
        <v>0</v>
      </c>
      <c r="M124" s="913">
        <f>IFERROR(__xludf.DUMMYFUNCTION("(sum(query(sort(transpose($G124:$K124), 1, false), ""select * limit 4"")))"),0.0)</f>
        <v>0</v>
      </c>
      <c r="N124" s="914"/>
      <c r="O124" s="911"/>
      <c r="P124" s="911"/>
      <c r="Q124" s="911"/>
      <c r="R124" s="911"/>
      <c r="S124" s="915"/>
      <c r="T124" s="916"/>
      <c r="U124" s="911"/>
    </row>
    <row r="125">
      <c r="A125" s="724">
        <v>3207.0</v>
      </c>
      <c r="B125" s="906">
        <f>VLOOKUP(A125,tsnz!A:F,6,FALSE)</f>
        <v>2025</v>
      </c>
      <c r="C125" s="907" t="str">
        <f>VLOOKUP(A125,tsnz!A:E,5,FALSE)</f>
        <v>Full</v>
      </c>
      <c r="D125" s="908" t="str">
        <f>VLOOKUP(A125,tsnz!A:B,2,FALSE)</f>
        <v>Shane Kingston</v>
      </c>
      <c r="E125" s="909" t="str">
        <f>VLOOKUP(A125,'Team names'!A:G,7,FALSE)</f>
        <v>Eastern Jedi</v>
      </c>
      <c r="F125" s="910" t="str">
        <f>IF(ISNA(VLOOKUP(A125,tsnz!$A:$G,7,FALSE)), "",(VLOOKUP(A125,tsnz!$A:$G,7,FALSE)))</f>
        <v>A</v>
      </c>
      <c r="G125" s="911" t="str">
        <f t="array" ref="G125">IF(ISNA(VLOOKUP(A125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5" s="911"/>
      <c r="I125" s="911"/>
      <c r="J125" s="911"/>
      <c r="K125" s="911"/>
      <c r="L125" s="912">
        <f t="shared" si="1"/>
        <v>0</v>
      </c>
      <c r="M125" s="913">
        <f>IFERROR(__xludf.DUMMYFUNCTION("(sum(query(sort(transpose($G125:$K125), 1, false), ""select * limit 4"")))"),0.0)</f>
        <v>0</v>
      </c>
      <c r="N125" s="914"/>
      <c r="O125" s="911"/>
      <c r="P125" s="911"/>
      <c r="Q125" s="911"/>
      <c r="R125" s="911"/>
      <c r="S125" s="915"/>
      <c r="T125" s="916"/>
      <c r="U125" s="911"/>
    </row>
    <row r="126">
      <c r="A126" s="342">
        <v>1585.0</v>
      </c>
      <c r="B126" s="906">
        <f>VLOOKUP(A126,tsnz!A:F,6,FALSE)</f>
        <v>2025</v>
      </c>
      <c r="C126" s="907" t="str">
        <f>VLOOKUP(A126,tsnz!A:E,5,FALSE)</f>
        <v>Super</v>
      </c>
      <c r="D126" s="908" t="str">
        <f>VLOOKUP(A126,tsnz!A:B,2,FALSE)</f>
        <v>Kim Bishell</v>
      </c>
      <c r="E126" s="909" t="str">
        <f>VLOOKUP(A126,'Team names'!A:G,7,FALSE)</f>
        <v>Eastern Jedi</v>
      </c>
      <c r="F126" s="910" t="str">
        <f>IF(ISNA(VLOOKUP(A126,tsnz!$A:$G,7,FALSE)), "",(VLOOKUP(A126,tsnz!$A:$G,7,FALSE)))</f>
        <v>B</v>
      </c>
      <c r="G126" s="911" t="str">
        <f t="array" ref="G126">IF(ISNA(VLOOKUP(A126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6" s="911"/>
      <c r="I126" s="911"/>
      <c r="J126" s="911"/>
      <c r="K126" s="911"/>
      <c r="L126" s="912">
        <f t="shared" si="1"/>
        <v>0</v>
      </c>
      <c r="M126" s="913">
        <f>IFERROR(__xludf.DUMMYFUNCTION("(sum(query(sort(transpose($G126:$K126), 1, false), ""select * limit 4"")))"),0.0)</f>
        <v>0</v>
      </c>
      <c r="N126" s="917"/>
      <c r="O126" s="917"/>
      <c r="P126" s="917"/>
      <c r="Q126" s="917"/>
      <c r="R126" s="911"/>
      <c r="S126" s="918"/>
      <c r="T126" s="918"/>
      <c r="U126" s="911"/>
    </row>
    <row r="127">
      <c r="A127" s="724">
        <v>2985.0</v>
      </c>
      <c r="B127" s="906">
        <f>VLOOKUP(A127,tsnz!A:F,6,FALSE)</f>
        <v>2026</v>
      </c>
      <c r="C127" s="907" t="str">
        <f>VLOOKUP(A127,tsnz!A:E,5,FALSE)</f>
        <v>Super</v>
      </c>
      <c r="D127" s="908" t="str">
        <f>VLOOKUP(A127,tsnz!A:B,2,FALSE)</f>
        <v>Ian Buick</v>
      </c>
      <c r="E127" s="909" t="str">
        <f>VLOOKUP(A127,'Team names'!A:G,7,FALSE)</f>
        <v>Eastern Jedi</v>
      </c>
      <c r="F127" s="910" t="str">
        <f>IF(ISNA(VLOOKUP(A127,tsnz!$A:$G,7,FALSE)), "",(VLOOKUP(A127,tsnz!$A:$G,7,FALSE)))</f>
        <v>A</v>
      </c>
      <c r="G127" s="911" t="str">
        <f t="array" ref="G127">IF(ISNA(VLOOKUP(A127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7" s="911"/>
      <c r="I127" s="911"/>
      <c r="J127" s="911"/>
      <c r="K127" s="911"/>
      <c r="L127" s="912">
        <f t="shared" si="1"/>
        <v>0</v>
      </c>
      <c r="M127" s="913">
        <f>IFERROR(__xludf.DUMMYFUNCTION("(sum(query(sort(transpose($G127:$K127), 1, false), ""select * limit 4"")))"),0.0)</f>
        <v>0</v>
      </c>
      <c r="N127" s="914"/>
      <c r="O127" s="911"/>
      <c r="P127" s="911"/>
      <c r="Q127" s="911"/>
      <c r="R127" s="911"/>
      <c r="S127" s="915"/>
      <c r="T127" s="916"/>
      <c r="U127" s="911"/>
    </row>
    <row r="128">
      <c r="A128" s="724">
        <v>3176.0</v>
      </c>
      <c r="B128" s="906">
        <f>VLOOKUP(A128,tsnz!A:F,6,FALSE)</f>
        <v>2025</v>
      </c>
      <c r="C128" s="907" t="str">
        <f>VLOOKUP(A128,tsnz!A:E,5,FALSE)</f>
        <v>Super</v>
      </c>
      <c r="D128" s="908" t="str">
        <f>VLOOKUP(A128,tsnz!A:B,2,FALSE)</f>
        <v>Geoff Malcolm</v>
      </c>
      <c r="E128" s="909" t="str">
        <f>VLOOKUP(A128,'Team names'!A:G,7,FALSE)</f>
        <v>Eastern Jedi</v>
      </c>
      <c r="F128" s="910" t="str">
        <f>IF(ISNA(VLOOKUP(A128,tsnz!$A:$G,7,FALSE)), "",(VLOOKUP(A128,tsnz!$A:$G,7,FALSE)))</f>
        <v>C</v>
      </c>
      <c r="G128" s="911" t="str">
        <f t="array" ref="G128">IF(ISNA(VLOOKUP(A128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8" s="911"/>
      <c r="I128" s="911"/>
      <c r="J128" s="911"/>
      <c r="K128" s="911"/>
      <c r="L128" s="912">
        <f t="shared" si="1"/>
        <v>0</v>
      </c>
      <c r="M128" s="913">
        <f>IFERROR(__xludf.DUMMYFUNCTION("(sum(query(sort(transpose($G128:$K128), 1, false), ""select * limit 4"")))"),0.0)</f>
        <v>0</v>
      </c>
      <c r="N128" s="914"/>
      <c r="O128" s="911"/>
      <c r="P128" s="911"/>
      <c r="Q128" s="911"/>
      <c r="R128" s="911"/>
      <c r="S128" s="915"/>
      <c r="T128" s="915"/>
      <c r="U128" s="911"/>
    </row>
    <row r="129">
      <c r="A129" s="724">
        <v>3185.0</v>
      </c>
      <c r="B129" s="906">
        <f>VLOOKUP(A129,tsnz!A:F,6,FALSE)</f>
        <v>2025</v>
      </c>
      <c r="C129" s="907" t="str">
        <f>VLOOKUP(A129,tsnz!A:E,5,FALSE)</f>
        <v>Super</v>
      </c>
      <c r="D129" s="908" t="str">
        <f>VLOOKUP(A129,tsnz!A:B,2,FALSE)</f>
        <v>John Hobson</v>
      </c>
      <c r="E129" s="909" t="str">
        <f>VLOOKUP(A129,'Team names'!A:G,7,FALSE)</f>
        <v>Eastern Jedi</v>
      </c>
      <c r="F129" s="910" t="str">
        <f>IF(ISNA(VLOOKUP(A129,tsnz!$A:$G,7,FALSE)), "",(VLOOKUP(A129,tsnz!$A:$G,7,FALSE)))</f>
        <v>C</v>
      </c>
      <c r="G129" s="911" t="str">
        <f t="array" ref="G129">IF(ISNA(VLOOKUP(A129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29" s="911"/>
      <c r="I129" s="911"/>
      <c r="J129" s="911"/>
      <c r="K129" s="911"/>
      <c r="L129" s="912">
        <f t="shared" si="1"/>
        <v>0</v>
      </c>
      <c r="M129" s="913">
        <f>IFERROR(__xludf.DUMMYFUNCTION("(sum(query(sort(transpose($G129:$K129), 1, false), ""select * limit 4"")))"),0.0)</f>
        <v>0</v>
      </c>
      <c r="N129" s="917"/>
      <c r="O129" s="917"/>
      <c r="P129" s="917"/>
      <c r="Q129" s="917"/>
      <c r="R129" s="911"/>
      <c r="S129" s="918"/>
      <c r="T129" s="918"/>
      <c r="U129" s="911"/>
    </row>
    <row r="130">
      <c r="A130" s="724">
        <v>4396.0</v>
      </c>
      <c r="B130" s="906">
        <f>VLOOKUP(A130,tsnz!A:F,6,FALSE)</f>
        <v>2025</v>
      </c>
      <c r="C130" s="907" t="str">
        <f>VLOOKUP(A130,tsnz!A:E,5,FALSE)</f>
        <v>Super</v>
      </c>
      <c r="D130" s="908" t="str">
        <f>VLOOKUP(A130,tsnz!A:B,2,FALSE)</f>
        <v>Gary Trow</v>
      </c>
      <c r="E130" s="909" t="str">
        <f>VLOOKUP(A130,'Team names'!A:G,7,FALSE)</f>
        <v>Eastern Jedi</v>
      </c>
      <c r="F130" s="910" t="str">
        <f>IF(ISNA(VLOOKUP(A130,tsnz!$A:$G,7,FALSE)), "",(VLOOKUP(A130,tsnz!$A:$G,7,FALSE)))</f>
        <v>B</v>
      </c>
      <c r="G130" s="911" t="str">
        <f t="array" ref="G130">IF(ISNA(VLOOKUP(A130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0" s="911"/>
      <c r="I130" s="911"/>
      <c r="J130" s="911"/>
      <c r="K130" s="911"/>
      <c r="L130" s="912">
        <f t="shared" si="1"/>
        <v>0</v>
      </c>
      <c r="M130" s="913">
        <f>IFERROR(__xludf.DUMMYFUNCTION("(sum(query(sort(transpose($G130:$K130), 1, false), ""select * limit 4"")))"),0.0)</f>
        <v>0</v>
      </c>
      <c r="N130" s="917"/>
      <c r="O130" s="917"/>
      <c r="P130" s="917"/>
      <c r="Q130" s="917"/>
      <c r="R130" s="911"/>
      <c r="S130" s="918"/>
      <c r="T130" s="918"/>
      <c r="U130" s="911"/>
    </row>
    <row r="131">
      <c r="A131" s="724">
        <v>7346.0</v>
      </c>
      <c r="B131" s="906">
        <f>VLOOKUP(A131,tsnz!A:F,6,FALSE)</f>
        <v>2025</v>
      </c>
      <c r="C131" s="907" t="str">
        <f>VLOOKUP(A131,tsnz!A:E,5,FALSE)</f>
        <v>Super</v>
      </c>
      <c r="D131" s="908" t="str">
        <f>VLOOKUP(A131,tsnz!A:B,2,FALSE)</f>
        <v>Harry Emms</v>
      </c>
      <c r="E131" s="909" t="str">
        <f>VLOOKUP(A131,'Team names'!A:G,7,FALSE)</f>
        <v>Eastern Jedi</v>
      </c>
      <c r="F131" s="910" t="str">
        <f>IF(ISNA(VLOOKUP(A131,tsnz!$A:$G,7,FALSE)), "",(VLOOKUP(A131,tsnz!$A:$G,7,FALSE)))</f>
        <v>B</v>
      </c>
      <c r="G131" s="911" t="str">
        <f t="array" ref="G131">IF(ISNA(VLOOKUP(A131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1" s="911"/>
      <c r="I131" s="911"/>
      <c r="J131" s="911"/>
      <c r="K131" s="911"/>
      <c r="L131" s="912">
        <f t="shared" si="1"/>
        <v>0</v>
      </c>
      <c r="M131" s="913">
        <f>IFERROR(__xludf.DUMMYFUNCTION("(sum(query(sort(transpose($G131:$K131), 1, false), ""select * limit 4"")))"),0.0)</f>
        <v>0</v>
      </c>
      <c r="N131" s="917"/>
      <c r="O131" s="917"/>
      <c r="P131" s="917"/>
      <c r="Q131" s="917"/>
      <c r="R131" s="911"/>
      <c r="S131" s="918"/>
      <c r="T131" s="919"/>
      <c r="U131" s="911"/>
    </row>
    <row r="132">
      <c r="A132" s="724">
        <v>7383.0</v>
      </c>
      <c r="B132" s="906">
        <f>VLOOKUP(A132,tsnz!A:F,6,FALSE)</f>
        <v>2025</v>
      </c>
      <c r="C132" s="907" t="str">
        <f>VLOOKUP(A132,tsnz!A:E,5,FALSE)</f>
        <v>Full</v>
      </c>
      <c r="D132" s="908" t="str">
        <f>VLOOKUP(A132,tsnz!A:B,2,FALSE)</f>
        <v>Aaron Panchaud</v>
      </c>
      <c r="E132" s="909" t="str">
        <f>VLOOKUP(A132,'Team names'!A:G,7,FALSE)</f>
        <v>Eastern Jedi</v>
      </c>
      <c r="F132" s="910" t="str">
        <f>IF(ISNA(VLOOKUP(A132,tsnz!$A:$G,7,FALSE)), "",(VLOOKUP(A132,tsnz!$A:$G,7,FALSE)))</f>
        <v>B</v>
      </c>
      <c r="G132" s="911" t="str">
        <f t="array" ref="G132">IF(ISNA(VLOOKUP(A132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2" s="911"/>
      <c r="I132" s="911"/>
      <c r="J132" s="911"/>
      <c r="K132" s="911"/>
      <c r="L132" s="912">
        <f t="shared" si="1"/>
        <v>0</v>
      </c>
      <c r="M132" s="913">
        <f>IFERROR(__xludf.DUMMYFUNCTION("(sum(query(sort(transpose($G132:$K132), 1, false), ""select * limit 4"")))"),0.0)</f>
        <v>0</v>
      </c>
      <c r="N132" s="914"/>
      <c r="O132" s="911"/>
      <c r="P132" s="911"/>
      <c r="Q132" s="911"/>
      <c r="R132" s="911"/>
      <c r="S132" s="915"/>
      <c r="T132" s="916"/>
      <c r="U132" s="911"/>
    </row>
    <row r="133">
      <c r="A133" s="342">
        <v>9643.0</v>
      </c>
      <c r="B133" s="906">
        <f>VLOOKUP(A133,tsnz!A:F,6,FALSE)</f>
        <v>2025</v>
      </c>
      <c r="C133" s="907" t="str">
        <f>VLOOKUP(A133,tsnz!A:E,5,FALSE)</f>
        <v>Full</v>
      </c>
      <c r="D133" s="908" t="str">
        <f>VLOOKUP(A133,tsnz!A:B,2,FALSE)</f>
        <v>Sian Dunlop</v>
      </c>
      <c r="E133" s="909" t="str">
        <f>VLOOKUP(A133,'Team names'!A:G,7,FALSE)</f>
        <v>Eastern Jedi</v>
      </c>
      <c r="F133" s="910" t="str">
        <f>IF(ISNA(VLOOKUP(A133,tsnz!$A:$G,7,FALSE)), "",(VLOOKUP(A133,tsnz!$A:$G,7,FALSE)))</f>
        <v>B</v>
      </c>
      <c r="G133" s="911" t="str">
        <f t="array" ref="G133">IF(ISNA(VLOOKUP(A133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3" s="911"/>
      <c r="I133" s="911"/>
      <c r="J133" s="911"/>
      <c r="K133" s="911"/>
      <c r="L133" s="912">
        <f t="shared" si="1"/>
        <v>0</v>
      </c>
      <c r="M133" s="913">
        <f>IFERROR(__xludf.DUMMYFUNCTION("(sum(query(sort(transpose($G133:$K133), 1, false), ""select * limit 4"")))"),0.0)</f>
        <v>0</v>
      </c>
      <c r="N133" s="914"/>
      <c r="O133" s="911"/>
      <c r="P133" s="911"/>
      <c r="Q133" s="911"/>
      <c r="R133" s="911"/>
      <c r="S133" s="915"/>
      <c r="T133" s="916"/>
      <c r="U133" s="911"/>
    </row>
    <row r="134">
      <c r="A134" s="724">
        <v>9915.0</v>
      </c>
      <c r="B134" s="906">
        <f>VLOOKUP(A134,tsnz!A:F,6,FALSE)</f>
        <v>2025</v>
      </c>
      <c r="C134" s="907" t="str">
        <f>VLOOKUP(A134,tsnz!A:E,5,FALSE)</f>
        <v>Full</v>
      </c>
      <c r="D134" s="908" t="str">
        <f>VLOOKUP(A134,tsnz!A:B,2,FALSE)</f>
        <v>Stephen Lange</v>
      </c>
      <c r="E134" s="909" t="str">
        <f>VLOOKUP(A134,'Team names'!A:G,7,FALSE)</f>
        <v>Eastern Jedi</v>
      </c>
      <c r="F134" s="910" t="str">
        <f>IF(ISNA(VLOOKUP(A134,tsnz!$A:$G,7,FALSE)), "",(VLOOKUP(A134,tsnz!$A:$G,7,FALSE)))</f>
        <v>B</v>
      </c>
      <c r="G134" s="911" t="str">
        <f t="array" ref="G134">IF(ISNA(VLOOKUP(A134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4" s="911"/>
      <c r="I134" s="911"/>
      <c r="J134" s="911"/>
      <c r="K134" s="911"/>
      <c r="L134" s="912">
        <f t="shared" si="1"/>
        <v>0</v>
      </c>
      <c r="M134" s="913">
        <f>IFERROR(__xludf.DUMMYFUNCTION("(sum(query(sort(transpose($G134:$K134), 1, false), ""select * limit 4"")))"),0.0)</f>
        <v>0</v>
      </c>
      <c r="N134" s="914"/>
      <c r="O134" s="911"/>
      <c r="P134" s="911"/>
      <c r="Q134" s="911"/>
      <c r="R134" s="911"/>
      <c r="S134" s="915"/>
      <c r="T134" s="916"/>
      <c r="U134" s="911"/>
    </row>
    <row r="135">
      <c r="A135" s="724">
        <v>10063.0</v>
      </c>
      <c r="B135" s="906">
        <f>VLOOKUP(A135,tsnz!A:F,6,FALSE)</f>
        <v>2025</v>
      </c>
      <c r="C135" s="907" t="str">
        <f>VLOOKUP(A135,tsnz!A:E,5,FALSE)</f>
        <v>Junior</v>
      </c>
      <c r="D135" s="908" t="str">
        <f>VLOOKUP(A135,tsnz!A:B,2,FALSE)</f>
        <v>Dylan Hansen</v>
      </c>
      <c r="E135" s="909" t="str">
        <f>VLOOKUP(A135,'Team names'!A:G,7,FALSE)</f>
        <v>Eastern Jedi</v>
      </c>
      <c r="F135" s="910" t="str">
        <f>IF(ISNA(VLOOKUP(A135,tsnz!$A:$G,7,FALSE)), "",(VLOOKUP(A135,tsnz!$A:$G,7,FALSE)))</f>
        <v>C</v>
      </c>
      <c r="G135" s="911" t="str">
        <f t="array" ref="G135">IF(ISNA(VLOOKUP(A135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5" s="911"/>
      <c r="I135" s="911"/>
      <c r="J135" s="911"/>
      <c r="K135" s="911"/>
      <c r="L135" s="912">
        <f t="shared" si="1"/>
        <v>0</v>
      </c>
      <c r="M135" s="913">
        <f>IFERROR(__xludf.DUMMYFUNCTION("(sum(query(sort(transpose($G135:$K135), 1, false), ""select * limit 4"")))"),0.0)</f>
        <v>0</v>
      </c>
      <c r="N135" s="920"/>
      <c r="O135" s="920"/>
      <c r="P135" s="920"/>
      <c r="Q135" s="920"/>
      <c r="R135" s="920"/>
      <c r="S135" s="921">
        <f t="shared" ref="S135:S136" si="5">((SUM(N135:R135)-(ROUND(N135,0)+ROUND(O135,0)+ROUND(P135,0)+ROUND(Q135,0)+ROUND(R135,0)))/10)+ROUND(N135,0)+ROUND(O135,0)+ROUND(P135,0)+ROUND(Q135,0)+ROUND(R135,0)</f>
        <v>0</v>
      </c>
      <c r="T135" s="922"/>
      <c r="U135" s="923">
        <f>IFERROR(__xludf.DUMMYFUNCTION("(sum(query(sort(transpose($N135:$R135), 1, false), ""select * limit 4"")))"),0.0)</f>
        <v>0</v>
      </c>
    </row>
    <row r="136">
      <c r="A136" s="724">
        <v>10236.0</v>
      </c>
      <c r="B136" s="906">
        <f>VLOOKUP(A136,tsnz!A:F,6,FALSE)</f>
        <v>2025</v>
      </c>
      <c r="C136" s="907" t="str">
        <f>VLOOKUP(A136,tsnz!A:E,5,FALSE)</f>
        <v>Junior</v>
      </c>
      <c r="D136" s="908" t="str">
        <f>VLOOKUP(A136,tsnz!A:B,2,FALSE)</f>
        <v>Georgia Blacklaws</v>
      </c>
      <c r="E136" s="909" t="str">
        <f>VLOOKUP(A136,'Team names'!A:G,7,FALSE)</f>
        <v>Eastern Jedi</v>
      </c>
      <c r="F136" s="910" t="str">
        <f>IF(ISNA(VLOOKUP(A136,tsnz!$A:$G,7,FALSE)), "",(VLOOKUP(A136,tsnz!$A:$G,7,FALSE)))</f>
        <v>C</v>
      </c>
      <c r="G136" s="911" t="str">
        <f t="array" ref="G136">IF(ISNA(VLOOKUP(A136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6" s="911"/>
      <c r="I136" s="911"/>
      <c r="J136" s="911"/>
      <c r="K136" s="911"/>
      <c r="L136" s="912">
        <f t="shared" si="1"/>
        <v>0</v>
      </c>
      <c r="M136" s="913">
        <f>IFERROR(__xludf.DUMMYFUNCTION("(sum(query(sort(transpose($G136:$K136), 1, false), ""select * limit 4"")))"),0.0)</f>
        <v>0</v>
      </c>
      <c r="N136" s="920"/>
      <c r="O136" s="920"/>
      <c r="P136" s="920"/>
      <c r="Q136" s="920"/>
      <c r="R136" s="920"/>
      <c r="S136" s="921">
        <f t="shared" si="5"/>
        <v>0</v>
      </c>
      <c r="T136" s="922"/>
      <c r="U136" s="923">
        <f>IFERROR(__xludf.DUMMYFUNCTION("(sum(query(sort(transpose($N136:$R136), 1, false), ""select * limit 4"")))"),0.0)</f>
        <v>0</v>
      </c>
    </row>
    <row r="137">
      <c r="A137" s="853">
        <v>10309.0</v>
      </c>
      <c r="B137" s="906">
        <f>VLOOKUP(A137,tsnz!A:F,6,FALSE)</f>
        <v>2025</v>
      </c>
      <c r="C137" s="907" t="str">
        <f>VLOOKUP(A137,tsnz!A:E,5,FALSE)</f>
        <v>First Year - Full</v>
      </c>
      <c r="D137" s="908" t="str">
        <f>VLOOKUP(A137,tsnz!A:B,2,FALSE)</f>
        <v>Trent Ashby</v>
      </c>
      <c r="E137" s="909" t="str">
        <f>VLOOKUP(A137,'Team names'!A:G,7,FALSE)</f>
        <v>Eastern Jedi</v>
      </c>
      <c r="F137" s="910" t="str">
        <f>IF(ISNA(VLOOKUP(A137,tsnz!$A:$G,7,FALSE)), "",(VLOOKUP(A137,tsnz!$A:$G,7,FALSE)))</f>
        <v>D</v>
      </c>
      <c r="G137" s="911" t="str">
        <f t="array" ref="G137">IF(ISNA(VLOOKUP(A137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7" s="911"/>
      <c r="I137" s="911"/>
      <c r="J137" s="911"/>
      <c r="K137" s="911"/>
      <c r="L137" s="912">
        <f t="shared" si="1"/>
        <v>0</v>
      </c>
      <c r="M137" s="913">
        <f>IFERROR(__xludf.DUMMYFUNCTION("(sum(query(sort(transpose($G137:$K137), 1, false), ""select * limit 4"")))"),0.0)</f>
        <v>0</v>
      </c>
      <c r="N137" s="914"/>
      <c r="O137" s="911"/>
      <c r="P137" s="911"/>
      <c r="Q137" s="911"/>
      <c r="R137" s="911"/>
      <c r="S137" s="915"/>
      <c r="T137" s="916"/>
      <c r="U137" s="911"/>
    </row>
    <row r="138">
      <c r="A138" s="853">
        <v>10323.0</v>
      </c>
      <c r="B138" s="906">
        <f>VLOOKUP(A138,tsnz!A:F,6,FALSE)</f>
        <v>2025</v>
      </c>
      <c r="C138" s="907" t="str">
        <f>VLOOKUP(A138,tsnz!A:E,5,FALSE)</f>
        <v>Junior</v>
      </c>
      <c r="D138" s="908" t="str">
        <f>VLOOKUP(A138,tsnz!A:B,2,FALSE)</f>
        <v>Renee Hoggard</v>
      </c>
      <c r="E138" s="909" t="str">
        <f>VLOOKUP(A138,'Team names'!A:G,7,FALSE)</f>
        <v>Eastern Jedi</v>
      </c>
      <c r="F138" s="910" t="str">
        <f>IF(ISNA(VLOOKUP(A138,tsnz!$A:$G,7,FALSE)), "",(VLOOKUP(A138,tsnz!$A:$G,7,FALSE)))</f>
        <v>C</v>
      </c>
      <c r="G138" s="911" t="str">
        <f t="array" ref="G138">IF(ISNA(VLOOKUP(A138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8" s="911"/>
      <c r="I138" s="911"/>
      <c r="J138" s="911"/>
      <c r="K138" s="911"/>
      <c r="L138" s="912">
        <f t="shared" si="1"/>
        <v>0</v>
      </c>
      <c r="M138" s="913">
        <f>IFERROR(__xludf.DUMMYFUNCTION("(sum(query(sort(transpose($G138:$K138), 1, false), ""select * limit 4"")))"),0.0)</f>
        <v>0</v>
      </c>
      <c r="N138" s="920"/>
      <c r="O138" s="920"/>
      <c r="P138" s="920"/>
      <c r="Q138" s="920"/>
      <c r="R138" s="920"/>
      <c r="S138" s="921">
        <f t="shared" ref="S138:S139" si="6">((SUM(N138:R138)-(ROUND(N138,0)+ROUND(O138,0)+ROUND(P138,0)+ROUND(Q138,0)+ROUND(R138,0)))/10)+ROUND(N138,0)+ROUND(O138,0)+ROUND(P138,0)+ROUND(Q138,0)+ROUND(R138,0)</f>
        <v>0</v>
      </c>
      <c r="T138" s="922"/>
      <c r="U138" s="923">
        <f>IFERROR(__xludf.DUMMYFUNCTION("(sum(query(sort(transpose($N138:$R138), 1, false), ""select * limit 4"")))"),0.0)</f>
        <v>0</v>
      </c>
    </row>
    <row r="139">
      <c r="A139" s="853">
        <v>10324.0</v>
      </c>
      <c r="B139" s="906">
        <f>VLOOKUP(A139,tsnz!A:F,6,FALSE)</f>
        <v>2026</v>
      </c>
      <c r="C139" s="907" t="str">
        <f>VLOOKUP(A139,tsnz!A:E,5,FALSE)</f>
        <v>Junior</v>
      </c>
      <c r="D139" s="908" t="str">
        <f>VLOOKUP(A139,tsnz!A:B,2,FALSE)</f>
        <v>Taine Sigvertsen</v>
      </c>
      <c r="E139" s="909" t="str">
        <f>VLOOKUP(A139,'Team names'!A:G,7,FALSE)</f>
        <v>Eastern Jedi</v>
      </c>
      <c r="F139" s="910" t="str">
        <f>IF(ISNA(VLOOKUP(A139,tsnz!$A:$G,7,FALSE)), "",(VLOOKUP(A139,tsnz!$A:$G,7,FALSE)))</f>
        <v>C</v>
      </c>
      <c r="G139" s="911" t="str">
        <f t="array" ref="G139">IF(ISNA(VLOOKUP(A139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39" s="911"/>
      <c r="I139" s="911"/>
      <c r="J139" s="911"/>
      <c r="K139" s="911"/>
      <c r="L139" s="912">
        <f t="shared" si="1"/>
        <v>0</v>
      </c>
      <c r="M139" s="913">
        <f>IFERROR(__xludf.DUMMYFUNCTION("(sum(query(sort(transpose($G139:$K139), 1, false), ""select * limit 4"")))"),0.0)</f>
        <v>0</v>
      </c>
      <c r="N139" s="920"/>
      <c r="O139" s="920"/>
      <c r="P139" s="920"/>
      <c r="Q139" s="920"/>
      <c r="R139" s="920"/>
      <c r="S139" s="921">
        <f t="shared" si="6"/>
        <v>0</v>
      </c>
      <c r="T139" s="922"/>
      <c r="U139" s="923">
        <f>IFERROR(__xludf.DUMMYFUNCTION("(sum(query(sort(transpose($N139:$R139), 1, false), ""select * limit 4"")))"),0.0)</f>
        <v>0</v>
      </c>
    </row>
    <row r="140">
      <c r="A140" s="853">
        <v>10333.0</v>
      </c>
      <c r="B140" s="906">
        <f>VLOOKUP(A140,tsnz!A:F,6,FALSE)</f>
        <v>2026</v>
      </c>
      <c r="C140" s="907" t="str">
        <f>VLOOKUP(A140,tsnz!A:E,5,FALSE)</f>
        <v>Full</v>
      </c>
      <c r="D140" s="908" t="str">
        <f>VLOOKUP(A140,tsnz!A:B,2,FALSE)</f>
        <v>Richard Holland</v>
      </c>
      <c r="E140" s="909" t="str">
        <f>VLOOKUP(A140,'Team names'!A:G,7,FALSE)</f>
        <v>Eastern Jedi</v>
      </c>
      <c r="F140" s="910" t="str">
        <f>IF(ISNA(VLOOKUP(A140,tsnz!$A:$G,7,FALSE)), "",(VLOOKUP(A140,tsnz!$A:$G,7,FALSE)))</f>
        <v>C</v>
      </c>
      <c r="G140" s="911" t="str">
        <f t="array" ref="G140">IF(ISNA(VLOOKUP(A140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0" s="911"/>
      <c r="I140" s="911"/>
      <c r="J140" s="911"/>
      <c r="K140" s="911"/>
      <c r="L140" s="912">
        <f t="shared" si="1"/>
        <v>0</v>
      </c>
      <c r="M140" s="913">
        <f>IFERROR(__xludf.DUMMYFUNCTION("(sum(query(sort(transpose($G140:$K140), 1, false), ""select * limit 4"")))"),0.0)</f>
        <v>0</v>
      </c>
      <c r="N140" s="914"/>
      <c r="O140" s="911"/>
      <c r="P140" s="911"/>
      <c r="Q140" s="911"/>
      <c r="R140" s="911"/>
      <c r="S140" s="915"/>
      <c r="T140" s="916"/>
      <c r="U140" s="911"/>
    </row>
    <row r="141">
      <c r="A141" s="853">
        <v>10334.0</v>
      </c>
      <c r="B141" s="906">
        <f>VLOOKUP(A141,tsnz!A:F,6,FALSE)</f>
        <v>2025</v>
      </c>
      <c r="C141" s="907" t="str">
        <f>VLOOKUP(A141,tsnz!A:E,5,FALSE)</f>
        <v>First Year - Full</v>
      </c>
      <c r="D141" s="908" t="str">
        <f>VLOOKUP(A141,tsnz!A:B,2,FALSE)</f>
        <v>William Kells</v>
      </c>
      <c r="E141" s="909" t="str">
        <f>VLOOKUP(A141,'Team names'!A:G,7,FALSE)</f>
        <v>Eastern Jedi</v>
      </c>
      <c r="F141" s="910" t="str">
        <f>IF(ISNA(VLOOKUP(A141,tsnz!$A:$G,7,FALSE)), "",(VLOOKUP(A141,tsnz!$A:$G,7,FALSE)))</f>
        <v>D</v>
      </c>
      <c r="G141" s="911" t="str">
        <f t="array" ref="G141">IF(ISNA(VLOOKUP(A141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1" s="911"/>
      <c r="I141" s="911"/>
      <c r="J141" s="911"/>
      <c r="K141" s="911"/>
      <c r="L141" s="912">
        <f t="shared" si="1"/>
        <v>0</v>
      </c>
      <c r="M141" s="913">
        <f>IFERROR(__xludf.DUMMYFUNCTION("(sum(query(sort(transpose($G141:$K141), 1, false), ""select * limit 4"")))"),0.0)</f>
        <v>0</v>
      </c>
      <c r="N141" s="914"/>
      <c r="O141" s="911"/>
      <c r="P141" s="911"/>
      <c r="Q141" s="911"/>
      <c r="R141" s="911"/>
      <c r="S141" s="915"/>
      <c r="T141" s="916"/>
      <c r="U141" s="911"/>
    </row>
    <row r="142">
      <c r="A142" s="853">
        <v>10416.0</v>
      </c>
      <c r="B142" s="906">
        <f>VLOOKUP(A142,tsnz!A:F,6,FALSE)</f>
        <v>2025</v>
      </c>
      <c r="C142" s="907" t="str">
        <f>VLOOKUP(A142,tsnz!A:E,5,FALSE)</f>
        <v>Junior</v>
      </c>
      <c r="D142" s="908" t="str">
        <f>VLOOKUP(A142,tsnz!A:B,2,FALSE)</f>
        <v>Sophie Douglas</v>
      </c>
      <c r="E142" s="909" t="str">
        <f>VLOOKUP(A142,'Team names'!A:G,7,FALSE)</f>
        <v>Eastern Jedi</v>
      </c>
      <c r="F142" s="910" t="str">
        <f>IF(ISNA(VLOOKUP(A142,tsnz!$A:$G,7,FALSE)), "",(VLOOKUP(A142,tsnz!$A:$G,7,FALSE)))</f>
        <v>D</v>
      </c>
      <c r="G142" s="911" t="str">
        <f t="array" ref="G142">IF(ISNA(VLOOKUP(A142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2" s="911"/>
      <c r="I142" s="911"/>
      <c r="J142" s="911"/>
      <c r="K142" s="911"/>
      <c r="L142" s="912">
        <f t="shared" si="1"/>
        <v>0</v>
      </c>
      <c r="M142" s="913">
        <f>IFERROR(__xludf.DUMMYFUNCTION("(sum(query(sort(transpose($G142:$K142), 1, false), ""select * limit 4"")))"),0.0)</f>
        <v>0</v>
      </c>
      <c r="N142" s="914"/>
      <c r="O142" s="911"/>
      <c r="P142" s="917"/>
      <c r="Q142" s="911"/>
      <c r="R142" s="911"/>
      <c r="S142" s="918"/>
      <c r="T142" s="918"/>
      <c r="U142" s="913">
        <f>IFERROR(__xludf.DUMMYFUNCTION("(sum(query(sort(transpose($N142:$P142), 1, false), ""select * limit 4"")))"),0.0)</f>
        <v>0</v>
      </c>
    </row>
    <row r="143">
      <c r="A143" s="853">
        <v>10332.0</v>
      </c>
      <c r="B143" s="906">
        <f>VLOOKUP(A143,tsnz!A:F,6,FALSE)</f>
        <v>2025</v>
      </c>
      <c r="C143" s="907" t="str">
        <f>VLOOKUP(A143,tsnz!A:E,5,FALSE)</f>
        <v>Junior</v>
      </c>
      <c r="D143" s="908" t="str">
        <f>VLOOKUP(A143,tsnz!A:B,2,FALSE)</f>
        <v>Emily Tubb</v>
      </c>
      <c r="E143" s="909" t="str">
        <f>VLOOKUP(A143,'Team names'!A:G,7,FALSE)</f>
        <v>Ellesmere Swans</v>
      </c>
      <c r="F143" s="910" t="str">
        <f>IF(ISNA(VLOOKUP(A143,tsnz!$A:$G,7,FALSE)), "",(VLOOKUP(A143,tsnz!$A:$G,7,FALSE)))</f>
        <v>C</v>
      </c>
      <c r="G143" s="911" t="str">
        <f t="array" ref="G143">IF(ISNA(VLOOKUP(A143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3" s="911"/>
      <c r="I143" s="911"/>
      <c r="J143" s="911"/>
      <c r="K143" s="911"/>
      <c r="L143" s="912">
        <f t="shared" si="1"/>
        <v>0</v>
      </c>
      <c r="M143" s="913">
        <f>IFERROR(__xludf.DUMMYFUNCTION("(sum(query(sort(transpose($G143:$K143), 1, false), ""select * limit 4"")))"),0.0)</f>
        <v>0</v>
      </c>
      <c r="N143" s="920"/>
      <c r="O143" s="920"/>
      <c r="P143" s="920"/>
      <c r="Q143" s="920"/>
      <c r="R143" s="920"/>
      <c r="S143" s="921">
        <f t="shared" ref="S143:S144" si="7">((SUM(N143:R143)-(ROUND(N143,0)+ROUND(O143,0)+ROUND(P143,0)+ROUND(Q143,0)+ROUND(R143,0)))/10)+ROUND(N143,0)+ROUND(O143,0)+ROUND(P143,0)+ROUND(Q143,0)+ROUND(R143,0)</f>
        <v>0</v>
      </c>
      <c r="T143" s="922"/>
      <c r="U143" s="923">
        <f>IFERROR(__xludf.DUMMYFUNCTION("(sum(query(sort(transpose($N143:$R143), 1, false), ""select * limit 4"")))"),0.0)</f>
        <v>0</v>
      </c>
    </row>
    <row r="144">
      <c r="A144" s="342">
        <v>9293.0</v>
      </c>
      <c r="B144" s="906">
        <f>VLOOKUP(A144,tsnz!A:F,6,FALSE)</f>
        <v>2025</v>
      </c>
      <c r="C144" s="907" t="str">
        <f>VLOOKUP(A144,tsnz!A:E,5,FALSE)</f>
        <v>Junior</v>
      </c>
      <c r="D144" s="908" t="str">
        <f>VLOOKUP(A144,tsnz!A:B,2,FALSE)</f>
        <v>Ryan Cornelius</v>
      </c>
      <c r="E144" s="909" t="str">
        <f>VLOOKUP(A144,'Team names'!A:G,7,FALSE)</f>
        <v>Ellesmere Swans</v>
      </c>
      <c r="F144" s="910" t="str">
        <f>IF(ISNA(VLOOKUP(A144,tsnz!$A:$G,7,FALSE)), "",(VLOOKUP(A144,tsnz!$A:$G,7,FALSE)))</f>
        <v>B</v>
      </c>
      <c r="G144" s="911" t="str">
        <f t="array" ref="G144">IF(ISNA(VLOOKUP(A144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4" s="911"/>
      <c r="I144" s="911"/>
      <c r="J144" s="911"/>
      <c r="K144" s="911"/>
      <c r="L144" s="912">
        <f t="shared" si="1"/>
        <v>0</v>
      </c>
      <c r="M144" s="913">
        <f>IFERROR(__xludf.DUMMYFUNCTION("(sum(query(sort(transpose($G144:$K144), 1, false), ""select * limit 4"")))"),0.0)</f>
        <v>0</v>
      </c>
      <c r="N144" s="920"/>
      <c r="O144" s="920"/>
      <c r="P144" s="920"/>
      <c r="Q144" s="920"/>
      <c r="R144" s="920"/>
      <c r="S144" s="921">
        <f t="shared" si="7"/>
        <v>0</v>
      </c>
      <c r="T144" s="922"/>
      <c r="U144" s="923">
        <f>IFERROR(__xludf.DUMMYFUNCTION("(sum(query(sort(transpose($N144:$R144), 1, false), ""select * limit 4"")))"),0.0)</f>
        <v>0</v>
      </c>
    </row>
    <row r="145">
      <c r="A145" s="857">
        <v>7380.0</v>
      </c>
      <c r="B145" s="906">
        <f>VLOOKUP(A145,tsnz!A:F,6,FALSE)</f>
        <v>2025</v>
      </c>
      <c r="C145" s="907" t="str">
        <f>VLOOKUP(A145,tsnz!A:E,5,FALSE)</f>
        <v>Full</v>
      </c>
      <c r="D145" s="908" t="str">
        <f>VLOOKUP(A145,tsnz!A:B,2,FALSE)</f>
        <v>David Kewish</v>
      </c>
      <c r="E145" s="909" t="str">
        <f>VLOOKUP(A145,'Team names'!A:G,7,FALSE)</f>
        <v>Ellesmere Swans</v>
      </c>
      <c r="F145" s="910" t="str">
        <f>IF(ISNA(VLOOKUP(A145,tsnz!$A:$G,7,FALSE)), "",(VLOOKUP(A145,tsnz!$A:$G,7,FALSE)))</f>
        <v>C</v>
      </c>
      <c r="G145" s="911" t="str">
        <f t="array" ref="G145">IF(ISNA(VLOOKUP(A145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5" s="911"/>
      <c r="I145" s="911"/>
      <c r="J145" s="911"/>
      <c r="K145" s="911"/>
      <c r="L145" s="912">
        <f t="shared" si="1"/>
        <v>0</v>
      </c>
      <c r="M145" s="913">
        <f>IFERROR(__xludf.DUMMYFUNCTION("(sum(query(sort(transpose($G145:$K145), 1, false), ""select * limit 4"")))"),0.0)</f>
        <v>0</v>
      </c>
      <c r="N145" s="914"/>
      <c r="O145" s="911"/>
      <c r="P145" s="911"/>
      <c r="Q145" s="911"/>
      <c r="R145" s="911"/>
      <c r="S145" s="915"/>
      <c r="T145" s="916"/>
      <c r="U145" s="911"/>
    </row>
    <row r="146">
      <c r="A146" s="724">
        <v>1383.0</v>
      </c>
      <c r="B146" s="906">
        <f>VLOOKUP(A146,tsnz!A:F,6,FALSE)</f>
        <v>2025</v>
      </c>
      <c r="C146" s="907" t="str">
        <f>VLOOKUP(A146,tsnz!A:E,5,FALSE)</f>
        <v>Super</v>
      </c>
      <c r="D146" s="908" t="str">
        <f>VLOOKUP(A146,tsnz!A:B,2,FALSE)</f>
        <v>Grant Clausen</v>
      </c>
      <c r="E146" s="909" t="str">
        <f>VLOOKUP(A146,'Team names'!A:G,7,FALSE)</f>
        <v>Ellesmere Swans</v>
      </c>
      <c r="F146" s="910" t="str">
        <f>IF(ISNA(VLOOKUP(A146,tsnz!$A:$G,7,FALSE)), "",(VLOOKUP(A146,tsnz!$A:$G,7,FALSE)))</f>
        <v>B</v>
      </c>
      <c r="G146" s="911" t="str">
        <f t="array" ref="G146">IF(ISNA(VLOOKUP(A146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6" s="911"/>
      <c r="I146" s="911"/>
      <c r="J146" s="911"/>
      <c r="K146" s="911"/>
      <c r="L146" s="929">
        <f t="shared" si="1"/>
        <v>0</v>
      </c>
      <c r="M146" s="913">
        <f>IFERROR(__xludf.DUMMYFUNCTION("(sum(query(sort(transpose($G146:$K146), 1, false), ""select * limit 4"")))"),0.0)</f>
        <v>0</v>
      </c>
      <c r="N146" s="917"/>
      <c r="O146" s="917"/>
      <c r="P146" s="917"/>
      <c r="Q146" s="917"/>
      <c r="R146" s="911"/>
      <c r="S146" s="918"/>
      <c r="T146" s="918"/>
      <c r="U146" s="911"/>
    </row>
    <row r="147">
      <c r="A147" s="857">
        <v>1388.0</v>
      </c>
      <c r="B147" s="906">
        <f>VLOOKUP(A147,tsnz!A:F,6,FALSE)</f>
        <v>2025</v>
      </c>
      <c r="C147" s="907" t="str">
        <f>VLOOKUP(A147,tsnz!A:E,5,FALSE)</f>
        <v>Super</v>
      </c>
      <c r="D147" s="908" t="str">
        <f>VLOOKUP(A147,tsnz!A:B,2,FALSE)</f>
        <v>John McCartin</v>
      </c>
      <c r="E147" s="909" t="str">
        <f>VLOOKUP(A147,'Team names'!A:G,7,FALSE)</f>
        <v>Ellesmere Swans</v>
      </c>
      <c r="F147" s="910" t="str">
        <f>IF(ISNA(VLOOKUP(A147,tsnz!$A:$G,7,FALSE)), "",(VLOOKUP(A147,tsnz!$A:$G,7,FALSE)))</f>
        <v>C</v>
      </c>
      <c r="G147" s="911" t="str">
        <f t="array" ref="G147">IF(ISNA(VLOOKUP(A147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7" s="911"/>
      <c r="I147" s="911"/>
      <c r="J147" s="911"/>
      <c r="K147" s="911"/>
      <c r="L147" s="912">
        <f t="shared" si="1"/>
        <v>0</v>
      </c>
      <c r="M147" s="913">
        <f>IFERROR(__xludf.DUMMYFUNCTION("(sum(query(sort(transpose($G147:$K147), 1, false), ""select * limit 4"")))"),0.0)</f>
        <v>0</v>
      </c>
      <c r="N147" s="914"/>
      <c r="O147" s="911"/>
      <c r="P147" s="911"/>
      <c r="Q147" s="911"/>
      <c r="R147" s="911"/>
      <c r="S147" s="915"/>
      <c r="T147" s="915"/>
      <c r="U147" s="911"/>
    </row>
    <row r="148">
      <c r="A148" s="857">
        <v>3516.0</v>
      </c>
      <c r="B148" s="906">
        <f>VLOOKUP(A148,tsnz!A:F,6,FALSE)</f>
        <v>2025</v>
      </c>
      <c r="C148" s="907" t="str">
        <f>VLOOKUP(A148,tsnz!A:E,5,FALSE)</f>
        <v>Full</v>
      </c>
      <c r="D148" s="908" t="str">
        <f>VLOOKUP(A148,tsnz!A:B,2,FALSE)</f>
        <v>Bryan Tubb</v>
      </c>
      <c r="E148" s="909" t="str">
        <f>VLOOKUP(A148,'Team names'!A:G,7,FALSE)</f>
        <v>Ellesmere Swans</v>
      </c>
      <c r="F148" s="910" t="str">
        <f>IF(ISNA(VLOOKUP(A148,tsnz!$A:$G,7,FALSE)), "",(VLOOKUP(A148,tsnz!$A:$G,7,FALSE)))</f>
        <v>A</v>
      </c>
      <c r="G148" s="911" t="str">
        <f t="array" ref="G148">IF(ISNA(VLOOKUP(A148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8" s="911"/>
      <c r="I148" s="911"/>
      <c r="J148" s="911"/>
      <c r="K148" s="911"/>
      <c r="L148" s="912">
        <f t="shared" si="1"/>
        <v>0</v>
      </c>
      <c r="M148" s="913">
        <f>IFERROR(__xludf.DUMMYFUNCTION("(sum(query(sort(transpose($G148:$K148), 1, false), ""select * limit 4"")))"),0.0)</f>
        <v>0</v>
      </c>
      <c r="N148" s="914"/>
      <c r="O148" s="911"/>
      <c r="P148" s="911"/>
      <c r="Q148" s="911"/>
      <c r="R148" s="911"/>
      <c r="S148" s="915"/>
      <c r="T148" s="916"/>
      <c r="U148" s="911"/>
    </row>
    <row r="149">
      <c r="A149" s="862">
        <v>4048.0</v>
      </c>
      <c r="B149" s="906">
        <f>VLOOKUP(A149,tsnz!A:F,6,FALSE)</f>
        <v>2025</v>
      </c>
      <c r="C149" s="907" t="str">
        <f>VLOOKUP(A149,tsnz!A:E,5,FALSE)</f>
        <v>Full</v>
      </c>
      <c r="D149" s="908" t="str">
        <f>VLOOKUP(A149,tsnz!A:B,2,FALSE)</f>
        <v>Karren Madden</v>
      </c>
      <c r="E149" s="909" t="str">
        <f>VLOOKUP(A149,'Team names'!A:G,7,FALSE)</f>
        <v>Ellesmere Swans</v>
      </c>
      <c r="F149" s="910" t="str">
        <f>IF(ISNA(VLOOKUP(A149,tsnz!$A:$G,7,FALSE)), "",(VLOOKUP(A149,tsnz!$A:$G,7,FALSE)))</f>
        <v>B</v>
      </c>
      <c r="G149" s="911" t="str">
        <f t="array" ref="G149">IF(ISNA(VLOOKUP(A149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49" s="911"/>
      <c r="I149" s="911"/>
      <c r="J149" s="911"/>
      <c r="K149" s="911"/>
      <c r="L149" s="912">
        <f t="shared" si="1"/>
        <v>0</v>
      </c>
      <c r="M149" s="913">
        <f>IFERROR(__xludf.DUMMYFUNCTION("(sum(query(sort(transpose($G149:$K149), 1, false), ""select * limit 4"")))"),0.0)</f>
        <v>0</v>
      </c>
      <c r="N149" s="914"/>
      <c r="O149" s="911"/>
      <c r="P149" s="911"/>
      <c r="Q149" s="911"/>
      <c r="R149" s="911"/>
      <c r="S149" s="915"/>
      <c r="T149" s="916"/>
      <c r="U149" s="911"/>
    </row>
    <row r="150">
      <c r="A150" s="862">
        <v>5058.0</v>
      </c>
      <c r="B150" s="906">
        <f>VLOOKUP(A150,tsnz!A:F,6,FALSE)</f>
        <v>2025</v>
      </c>
      <c r="C150" s="907" t="str">
        <f>VLOOKUP(A150,tsnz!A:E,5,FALSE)</f>
        <v>Full</v>
      </c>
      <c r="D150" s="908" t="str">
        <f>VLOOKUP(A150,tsnz!A:B,2,FALSE)</f>
        <v>Geoff Allan</v>
      </c>
      <c r="E150" s="909" t="str">
        <f>VLOOKUP(A150,'Team names'!A:G,7,FALSE)</f>
        <v>Ellesmere Swans</v>
      </c>
      <c r="F150" s="910" t="str">
        <f>IF(ISNA(VLOOKUP(A150,tsnz!$A:$G,7,FALSE)), "",(VLOOKUP(A150,tsnz!$A:$G,7,FALSE)))</f>
        <v>A</v>
      </c>
      <c r="G150" s="911" t="str">
        <f t="array" ref="G150">IF(ISNA(VLOOKUP(A150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0" s="911"/>
      <c r="I150" s="911"/>
      <c r="J150" s="911"/>
      <c r="K150" s="911"/>
      <c r="L150" s="912">
        <f t="shared" si="1"/>
        <v>0</v>
      </c>
      <c r="M150" s="913">
        <f>IFERROR(__xludf.DUMMYFUNCTION("(sum(query(sort(transpose($G150:$K150), 1, false), ""select * limit 4"")))"),0.0)</f>
        <v>0</v>
      </c>
      <c r="N150" s="914"/>
      <c r="O150" s="911"/>
      <c r="P150" s="911"/>
      <c r="Q150" s="911"/>
      <c r="R150" s="911"/>
      <c r="S150" s="915"/>
      <c r="T150" s="916"/>
      <c r="U150" s="911"/>
    </row>
    <row r="151">
      <c r="A151" s="857">
        <v>5151.0</v>
      </c>
      <c r="B151" s="906">
        <f>VLOOKUP(A151,tsnz!A:F,6,FALSE)</f>
        <v>2025</v>
      </c>
      <c r="C151" s="907" t="str">
        <f>VLOOKUP(A151,tsnz!A:E,5,FALSE)</f>
        <v>Full</v>
      </c>
      <c r="D151" s="908" t="str">
        <f>VLOOKUP(A151,tsnz!A:B,2,FALSE)</f>
        <v>Nigel Greenwood</v>
      </c>
      <c r="E151" s="909" t="str">
        <f>VLOOKUP(A151,'Team names'!A:G,7,FALSE)</f>
        <v>Ellesmere Swans</v>
      </c>
      <c r="F151" s="910" t="str">
        <f>IF(ISNA(VLOOKUP(A151,tsnz!$A:$G,7,FALSE)), "",(VLOOKUP(A151,tsnz!$A:$G,7,FALSE)))</f>
        <v>A</v>
      </c>
      <c r="G151" s="911" t="str">
        <f t="array" ref="G151">IF(ISNA(VLOOKUP(A151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1" s="911"/>
      <c r="I151" s="911"/>
      <c r="J151" s="911"/>
      <c r="K151" s="911"/>
      <c r="L151" s="912">
        <f t="shared" si="1"/>
        <v>0</v>
      </c>
      <c r="M151" s="913">
        <f>IFERROR(__xludf.DUMMYFUNCTION("(sum(query(sort(transpose($G151:$K151), 1, false), ""select * limit 4"")))"),0.0)</f>
        <v>0</v>
      </c>
      <c r="N151" s="914"/>
      <c r="O151" s="911"/>
      <c r="P151" s="911"/>
      <c r="Q151" s="911"/>
      <c r="R151" s="911"/>
      <c r="S151" s="915"/>
      <c r="T151" s="916"/>
      <c r="U151" s="911"/>
    </row>
    <row r="152">
      <c r="A152" s="724">
        <v>6727.0</v>
      </c>
      <c r="B152" s="906">
        <f>VLOOKUP(A152,tsnz!A:F,6,FALSE)</f>
        <v>2025</v>
      </c>
      <c r="C152" s="907" t="str">
        <f>VLOOKUP(A152,tsnz!A:E,5,FALSE)</f>
        <v>Full</v>
      </c>
      <c r="D152" s="908" t="str">
        <f>VLOOKUP(A152,tsnz!A:B,2,FALSE)</f>
        <v>Kimberley Simmons</v>
      </c>
      <c r="E152" s="909" t="str">
        <f>VLOOKUP(A152,'Team names'!A:G,7,FALSE)</f>
        <v>Ellesmere Swans</v>
      </c>
      <c r="F152" s="910" t="str">
        <f>IF(ISNA(VLOOKUP(A152,tsnz!$A:$G,7,FALSE)), "",(VLOOKUP(A152,tsnz!$A:$G,7,FALSE)))</f>
        <v>B</v>
      </c>
      <c r="G152" s="911" t="str">
        <f t="array" ref="G152">IF(ISNA(VLOOKUP(A152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2" s="911"/>
      <c r="I152" s="911"/>
      <c r="J152" s="911"/>
      <c r="K152" s="911"/>
      <c r="L152" s="912">
        <f t="shared" si="1"/>
        <v>0</v>
      </c>
      <c r="M152" s="913">
        <f>IFERROR(__xludf.DUMMYFUNCTION("(sum(query(sort(transpose($G152:$K152), 1, false), ""select * limit 4"")))"),0.0)</f>
        <v>0</v>
      </c>
      <c r="N152" s="914"/>
      <c r="O152" s="911"/>
      <c r="P152" s="911"/>
      <c r="Q152" s="911"/>
      <c r="R152" s="911"/>
      <c r="S152" s="915"/>
      <c r="T152" s="916"/>
      <c r="U152" s="911"/>
    </row>
    <row r="153">
      <c r="A153" s="342">
        <v>7496.0</v>
      </c>
      <c r="B153" s="906">
        <f>VLOOKUP(A153,tsnz!A:F,6,FALSE)</f>
        <v>2025</v>
      </c>
      <c r="C153" s="907" t="str">
        <f>VLOOKUP(A153,tsnz!A:E,5,FALSE)</f>
        <v>Full</v>
      </c>
      <c r="D153" s="908" t="str">
        <f>VLOOKUP(A153,tsnz!A:B,2,FALSE)</f>
        <v>James Steans</v>
      </c>
      <c r="E153" s="909" t="str">
        <f>VLOOKUP(A153,'Team names'!A:G,7,FALSE)</f>
        <v>Ellesmere Swans</v>
      </c>
      <c r="F153" s="910" t="str">
        <f>IF(ISNA(VLOOKUP(A153,tsnz!$A:$G,7,FALSE)), "",(VLOOKUP(A153,tsnz!$A:$G,7,FALSE)))</f>
        <v>C</v>
      </c>
      <c r="G153" s="911" t="str">
        <f t="array" ref="G153">IF(ISNA(VLOOKUP(A153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3" s="911"/>
      <c r="I153" s="911"/>
      <c r="J153" s="911"/>
      <c r="K153" s="911"/>
      <c r="L153" s="912">
        <f t="shared" si="1"/>
        <v>0</v>
      </c>
      <c r="M153" s="913">
        <f>IFERROR(__xludf.DUMMYFUNCTION("(sum(query(sort(transpose($G153:$K153), 1, false), ""select * limit 4"")))"),0.0)</f>
        <v>0</v>
      </c>
      <c r="N153" s="914"/>
      <c r="O153" s="911"/>
      <c r="P153" s="911"/>
      <c r="Q153" s="911"/>
      <c r="R153" s="911"/>
      <c r="S153" s="915"/>
      <c r="T153" s="916"/>
      <c r="U153" s="911"/>
    </row>
    <row r="154">
      <c r="A154" s="342">
        <v>7521.0</v>
      </c>
      <c r="B154" s="906">
        <f>VLOOKUP(A154,tsnz!A:F,6,FALSE)</f>
        <v>2025</v>
      </c>
      <c r="C154" s="907" t="str">
        <f>VLOOKUP(A154,tsnz!A:E,5,FALSE)</f>
        <v>Full</v>
      </c>
      <c r="D154" s="908" t="str">
        <f>VLOOKUP(A154,tsnz!A:B,2,FALSE)</f>
        <v>Eddie Millichamp</v>
      </c>
      <c r="E154" s="909" t="str">
        <f>VLOOKUP(A154,'Team names'!A:G,7,FALSE)</f>
        <v>Ellesmere Swans</v>
      </c>
      <c r="F154" s="910" t="str">
        <f>IF(ISNA(VLOOKUP(A154,tsnz!$A:$G,7,FALSE)), "",(VLOOKUP(A154,tsnz!$A:$G,7,FALSE)))</f>
        <v>A</v>
      </c>
      <c r="G154" s="911" t="str">
        <f t="array" ref="G154">IF(ISNA(VLOOKUP(A154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4" s="911"/>
      <c r="I154" s="911"/>
      <c r="J154" s="911"/>
      <c r="K154" s="911"/>
      <c r="L154" s="912">
        <f t="shared" si="1"/>
        <v>0</v>
      </c>
      <c r="M154" s="913">
        <f>IFERROR(__xludf.DUMMYFUNCTION("(sum(query(sort(transpose($G154:$K154), 1, false), ""select * limit 4"")))"),0.0)</f>
        <v>0</v>
      </c>
      <c r="N154" s="917"/>
      <c r="O154" s="917"/>
      <c r="P154" s="917"/>
      <c r="Q154" s="917"/>
      <c r="R154" s="911"/>
      <c r="S154" s="918"/>
      <c r="T154" s="919"/>
      <c r="U154" s="911"/>
    </row>
    <row r="155">
      <c r="A155" s="724">
        <v>8811.0</v>
      </c>
      <c r="B155" s="906">
        <f>VLOOKUP(A155,tsnz!A:F,6,FALSE)</f>
        <v>2025</v>
      </c>
      <c r="C155" s="907" t="str">
        <f>VLOOKUP(A155,tsnz!A:E,5,FALSE)</f>
        <v>Full</v>
      </c>
      <c r="D155" s="908" t="str">
        <f>VLOOKUP(A155,tsnz!A:B,2,FALSE)</f>
        <v>Leanne Jones</v>
      </c>
      <c r="E155" s="909" t="str">
        <f>VLOOKUP(A155,'Team names'!A:G,7,FALSE)</f>
        <v>Ellesmere Swans</v>
      </c>
      <c r="F155" s="910" t="str">
        <f>IF(ISNA(VLOOKUP(A155,tsnz!$A:$G,7,FALSE)), "",(VLOOKUP(A155,tsnz!$A:$G,7,FALSE)))</f>
        <v>B</v>
      </c>
      <c r="G155" s="911" t="str">
        <f t="array" ref="G155">IF(ISNA(VLOOKUP(A155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5" s="911"/>
      <c r="I155" s="911"/>
      <c r="J155" s="911"/>
      <c r="K155" s="911"/>
      <c r="L155" s="912">
        <f t="shared" si="1"/>
        <v>0</v>
      </c>
      <c r="M155" s="913">
        <f>IFERROR(__xludf.DUMMYFUNCTION("(sum(query(sort(transpose($G155:$K155), 1, false), ""select * limit 4"")))"),0.0)</f>
        <v>0</v>
      </c>
      <c r="N155" s="917"/>
      <c r="O155" s="917"/>
      <c r="P155" s="917"/>
      <c r="Q155" s="917"/>
      <c r="R155" s="911"/>
      <c r="S155" s="915"/>
      <c r="T155" s="915"/>
      <c r="U155" s="911"/>
    </row>
    <row r="156">
      <c r="A156" s="724">
        <v>9560.0</v>
      </c>
      <c r="B156" s="906">
        <f>VLOOKUP(A156,tsnz!A:F,6,FALSE)</f>
        <v>2025</v>
      </c>
      <c r="C156" s="907" t="str">
        <f>VLOOKUP(A156,tsnz!A:E,5,FALSE)</f>
        <v>Junior</v>
      </c>
      <c r="D156" s="908" t="str">
        <f>VLOOKUP(A156,tsnz!A:B,2,FALSE)</f>
        <v>Patrick Halligan</v>
      </c>
      <c r="E156" s="909" t="str">
        <f>VLOOKUP(A156,'Team names'!A:G,7,FALSE)</f>
        <v>Ellesmere Swans</v>
      </c>
      <c r="F156" s="910" t="str">
        <f>IF(ISNA(VLOOKUP(A156,tsnz!$A:$G,7,FALSE)), "",(VLOOKUP(A156,tsnz!$A:$G,7,FALSE)))</f>
        <v>C</v>
      </c>
      <c r="G156" s="911" t="str">
        <f t="array" ref="G156">IF(ISNA(VLOOKUP(A156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6" s="911"/>
      <c r="I156" s="911"/>
      <c r="J156" s="911"/>
      <c r="K156" s="911"/>
      <c r="L156" s="912">
        <f t="shared" si="1"/>
        <v>0</v>
      </c>
      <c r="M156" s="913">
        <f>IFERROR(__xludf.DUMMYFUNCTION("(sum(query(sort(transpose($G156:$K156), 1, false), ""select * limit 4"")))"),0.0)</f>
        <v>0</v>
      </c>
      <c r="N156" s="917"/>
      <c r="O156" s="917"/>
      <c r="P156" s="917"/>
      <c r="Q156" s="917"/>
      <c r="R156" s="911"/>
      <c r="S156" s="918"/>
      <c r="T156" s="918"/>
      <c r="U156" s="913">
        <f>IFERROR(__xludf.DUMMYFUNCTION("(sum(query(sort(transpose($N156:$P156), 1, false), ""select * limit 4"")))"),0.0)</f>
        <v>0</v>
      </c>
    </row>
    <row r="157">
      <c r="A157" s="862">
        <v>9921.0</v>
      </c>
      <c r="B157" s="906">
        <f>VLOOKUP(A157,tsnz!A:F,6,FALSE)</f>
        <v>2025</v>
      </c>
      <c r="C157" s="907" t="str">
        <f>VLOOKUP(A157,tsnz!A:E,5,FALSE)</f>
        <v>Family</v>
      </c>
      <c r="D157" s="908" t="str">
        <f>VLOOKUP(A157,tsnz!A:B,2,FALSE)</f>
        <v>Rachael Steans</v>
      </c>
      <c r="E157" s="909" t="str">
        <f>VLOOKUP(A157,'Team names'!A:G,7,FALSE)</f>
        <v>Ellesmere Swans</v>
      </c>
      <c r="F157" s="910" t="str">
        <f>IF(ISNA(VLOOKUP(A157,tsnz!$A:$G,7,FALSE)), "",(VLOOKUP(A157,tsnz!$A:$G,7,FALSE)))</f>
        <v>C</v>
      </c>
      <c r="G157" s="911" t="str">
        <f t="array" ref="G157">IF(ISNA(VLOOKUP(A157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7" s="911"/>
      <c r="I157" s="911"/>
      <c r="J157" s="911"/>
      <c r="K157" s="911"/>
      <c r="L157" s="912">
        <f t="shared" si="1"/>
        <v>0</v>
      </c>
      <c r="M157" s="913">
        <f>IFERROR(__xludf.DUMMYFUNCTION("(sum(query(sort(transpose($G157:$K157), 1, false), ""select * limit 4"")))"),0.0)</f>
        <v>0</v>
      </c>
      <c r="N157" s="914"/>
      <c r="O157" s="911"/>
      <c r="P157" s="911"/>
      <c r="Q157" s="911"/>
      <c r="R157" s="911"/>
      <c r="S157" s="915"/>
      <c r="T157" s="916"/>
      <c r="U157" s="911"/>
    </row>
    <row r="158">
      <c r="A158" s="724">
        <v>10273.0</v>
      </c>
      <c r="B158" s="906">
        <f>VLOOKUP(A158,tsnz!A:F,6,FALSE)</f>
        <v>2025</v>
      </c>
      <c r="C158" s="907" t="str">
        <f>VLOOKUP(A158,tsnz!A:E,5,FALSE)</f>
        <v>Junior</v>
      </c>
      <c r="D158" s="908" t="str">
        <f>VLOOKUP(A158,tsnz!A:B,2,FALSE)</f>
        <v>Liam McNab</v>
      </c>
      <c r="E158" s="909" t="str">
        <f>VLOOKUP(A158,'Team names'!A:G,7,FALSE)</f>
        <v>Ellesmere Swans</v>
      </c>
      <c r="F158" s="910" t="str">
        <f>IF(ISNA(VLOOKUP(A158,tsnz!$A:$G,7,FALSE)), "",(VLOOKUP(A158,tsnz!$A:$G,7,FALSE)))</f>
        <v>C</v>
      </c>
      <c r="G158" s="911" t="str">
        <f t="array" ref="G158">IF(ISNA(VLOOKUP(A158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8" s="931"/>
      <c r="I158" s="911"/>
      <c r="J158" s="911"/>
      <c r="K158" s="911"/>
      <c r="L158" s="912">
        <f t="shared" si="1"/>
        <v>0</v>
      </c>
      <c r="M158" s="913">
        <f>IFERROR(__xludf.DUMMYFUNCTION("(sum(query(sort(transpose($G158:$K158), 1, false), ""select * limit 4"")))"),0.0)</f>
        <v>0</v>
      </c>
      <c r="N158" s="920"/>
      <c r="O158" s="920"/>
      <c r="P158" s="920"/>
      <c r="Q158" s="920"/>
      <c r="R158" s="920"/>
      <c r="S158" s="921">
        <f>((SUM(N158:R158)-(ROUND(N158,0)+ROUND(O158,0)+ROUND(P158,0)+ROUND(Q158,0)+ROUND(R158,0)))/10)+ROUND(N158,0)+ROUND(O158,0)+ROUND(P158,0)+ROUND(Q158,0)+ROUND(R158,0)</f>
        <v>0</v>
      </c>
      <c r="T158" s="922"/>
      <c r="U158" s="923">
        <f>IFERROR(__xludf.DUMMYFUNCTION("(sum(query(sort(transpose($N158:$R158), 1, false), ""select * limit 4"")))"),0.0)</f>
        <v>0</v>
      </c>
    </row>
    <row r="159">
      <c r="A159" s="853">
        <v>10372.0</v>
      </c>
      <c r="B159" s="906">
        <f>VLOOKUP(A159,tsnz!A:F,6,FALSE)</f>
        <v>2025</v>
      </c>
      <c r="C159" s="907" t="str">
        <f>VLOOKUP(A159,tsnz!A:E,5,FALSE)</f>
        <v>First Year - Full</v>
      </c>
      <c r="D159" s="908" t="str">
        <f>VLOOKUP(A159,tsnz!A:B,2,FALSE)</f>
        <v>Charlie Barraclough</v>
      </c>
      <c r="E159" s="909" t="str">
        <f>VLOOKUP(A159,'Team names'!A:G,7,FALSE)</f>
        <v>Ellesmere Swans</v>
      </c>
      <c r="F159" s="910" t="str">
        <f>IF(ISNA(VLOOKUP(A159,tsnz!$A:$G,7,FALSE)), "",(VLOOKUP(A159,tsnz!$A:$G,7,FALSE)))</f>
        <v>C</v>
      </c>
      <c r="G159" s="911" t="str">
        <f t="array" ref="G159">IF(ISNA(VLOOKUP(A159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59" s="911"/>
      <c r="I159" s="911"/>
      <c r="J159" s="911"/>
      <c r="K159" s="911"/>
      <c r="L159" s="912">
        <f t="shared" si="1"/>
        <v>0</v>
      </c>
      <c r="M159" s="913">
        <f>IFERROR(__xludf.DUMMYFUNCTION("(sum(query(sort(transpose($G159:$K159), 1, false), ""select * limit 4"")))"),0.0)</f>
        <v>0</v>
      </c>
      <c r="N159" s="914"/>
      <c r="O159" s="911"/>
      <c r="P159" s="911"/>
      <c r="Q159" s="911"/>
      <c r="R159" s="911"/>
      <c r="S159" s="915"/>
      <c r="T159" s="916"/>
      <c r="U159" s="911"/>
    </row>
    <row r="160">
      <c r="A160" s="853">
        <v>10409.0</v>
      </c>
      <c r="B160" s="906">
        <f>VLOOKUP(A160,tsnz!A:F,6,FALSE)</f>
        <v>2025</v>
      </c>
      <c r="C160" s="907" t="str">
        <f>VLOOKUP(A160,tsnz!A:E,5,FALSE)</f>
        <v>Junior</v>
      </c>
      <c r="D160" s="908" t="str">
        <f>VLOOKUP(A160,tsnz!A:B,2,FALSE)</f>
        <v>Jesse Halligan</v>
      </c>
      <c r="E160" s="909" t="str">
        <f>VLOOKUP(A160,'Team names'!A:G,7,FALSE)</f>
        <v>Ellesmere Swans</v>
      </c>
      <c r="F160" s="910" t="str">
        <f>IF(ISNA(VLOOKUP(A160,tsnz!$A:$G,7,FALSE)), "",(VLOOKUP(A160,tsnz!$A:$G,7,FALSE)))</f>
        <v>C</v>
      </c>
      <c r="G160" s="911" t="str">
        <f t="array" ref="G160">IF(ISNA(VLOOKUP(A160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0" s="911"/>
      <c r="I160" s="911"/>
      <c r="J160" s="911"/>
      <c r="K160" s="911"/>
      <c r="L160" s="912">
        <f t="shared" si="1"/>
        <v>0</v>
      </c>
      <c r="M160" s="913">
        <f>IFERROR(__xludf.DUMMYFUNCTION("(sum(query(sort(transpose($G160:$K160), 1, false), ""select * limit 4"")))"),0.0)</f>
        <v>0</v>
      </c>
      <c r="N160" s="917"/>
      <c r="O160" s="917"/>
      <c r="P160" s="917"/>
      <c r="Q160" s="917"/>
      <c r="R160" s="911"/>
      <c r="S160" s="918"/>
      <c r="T160" s="918"/>
      <c r="U160" s="913">
        <f>IFERROR(__xludf.DUMMYFUNCTION("(sum(query(sort(transpose($N160:$P160), 1, false), ""select * limit 4"")))"),0.0)</f>
        <v>0</v>
      </c>
    </row>
    <row r="161">
      <c r="A161" s="853">
        <v>10413.0</v>
      </c>
      <c r="B161" s="906">
        <f>VLOOKUP(A161,tsnz!A:F,6,FALSE)</f>
        <v>2025</v>
      </c>
      <c r="C161" s="907" t="str">
        <f>VLOOKUP(A161,tsnz!A:E,5,FALSE)</f>
        <v>First Year - Full</v>
      </c>
      <c r="D161" s="908" t="str">
        <f>VLOOKUP(A161,tsnz!A:B,2,FALSE)</f>
        <v>Mitchell Soper</v>
      </c>
      <c r="E161" s="909" t="str">
        <f>VLOOKUP(A161,'Team names'!A:G,7,FALSE)</f>
        <v>Ellesmere Swans</v>
      </c>
      <c r="F161" s="910" t="str">
        <f>IF(ISNA(VLOOKUP(A161,tsnz!$A:$G,7,FALSE)), "",(VLOOKUP(A161,tsnz!$A:$G,7,FALSE)))</f>
        <v>D</v>
      </c>
      <c r="G161" s="911" t="str">
        <f t="array" ref="G161">IF(ISNA(VLOOKUP(A161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1" s="911"/>
      <c r="I161" s="911"/>
      <c r="J161" s="911"/>
      <c r="K161" s="911"/>
      <c r="L161" s="912">
        <f t="shared" si="1"/>
        <v>0</v>
      </c>
      <c r="M161" s="913">
        <f>IFERROR(__xludf.DUMMYFUNCTION("(sum(query(sort(transpose($G161:$K161), 1, false), ""select * limit 4"")))"),0.0)</f>
        <v>0</v>
      </c>
      <c r="N161" s="917"/>
      <c r="O161" s="917"/>
      <c r="P161" s="917"/>
      <c r="Q161" s="917"/>
      <c r="R161" s="911"/>
      <c r="S161" s="915"/>
      <c r="T161" s="915"/>
      <c r="U161" s="911"/>
    </row>
    <row r="162">
      <c r="A162" s="342">
        <v>8819.0</v>
      </c>
      <c r="B162" s="906" t="str">
        <f>VLOOKUP(A162,tsnz!A:E,5,FALSE)</f>
        <v>Full</v>
      </c>
      <c r="C162" s="907" t="str">
        <f>VLOOKUP(A162,tsnz!A:E,5,FALSE)</f>
        <v>Full</v>
      </c>
      <c r="D162" s="908" t="str">
        <f>VLOOKUP(A162,tsnz!A:B,2,FALSE)</f>
        <v>William Halligan</v>
      </c>
      <c r="E162" s="909" t="str">
        <f>VLOOKUP(A162,'Team names'!A:G,7,FALSE)</f>
        <v>Ellesmere Swans</v>
      </c>
      <c r="F162" s="910" t="str">
        <f>IF(ISNA(VLOOKUP(A162,tsnz!$A:$G,7,FALSE)), "",(VLOOKUP(A162,tsnz!$A:$G,7,FALSE)))</f>
        <v>C</v>
      </c>
      <c r="G162" s="911" t="str">
        <f t="array" ref="G162">IF(ISNA(VLOOKUP(A162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2" s="911"/>
      <c r="I162" s="911"/>
      <c r="J162" s="911"/>
      <c r="K162" s="911"/>
      <c r="L162" s="912">
        <f t="shared" si="1"/>
        <v>0</v>
      </c>
      <c r="M162" s="913">
        <f>IFERROR(__xludf.DUMMYFUNCTION("(sum(query(sort(transpose($G162:$K162), 1, false), ""select * limit 4"")))"),0.0)</f>
        <v>0</v>
      </c>
      <c r="N162" s="917"/>
      <c r="O162" s="917"/>
      <c r="P162" s="917"/>
      <c r="Q162" s="911"/>
      <c r="R162" s="911"/>
      <c r="S162" s="918"/>
      <c r="T162" s="918"/>
      <c r="U162" s="913"/>
    </row>
    <row r="163">
      <c r="A163" s="342">
        <v>1071.0</v>
      </c>
      <c r="B163" s="932">
        <f>VLOOKUP(A163,tsnz!A:F,6,FALSE)</f>
        <v>2025</v>
      </c>
      <c r="C163" s="933" t="str">
        <f>VLOOKUP(A163,tsnz!A:E,5,FALSE)</f>
        <v>Super</v>
      </c>
      <c r="D163" s="934" t="str">
        <f>VLOOKUP(A163,tsnz!A:B,2,FALSE)</f>
        <v>Peter Neilson</v>
      </c>
      <c r="E163" s="935" t="str">
        <f>VLOOKUP(A163,'Team names'!A:G,7,FALSE)</f>
        <v>Hutt Valley Hawks</v>
      </c>
      <c r="F163" s="936" t="str">
        <f>IF(ISNA(VLOOKUP(A163,tsnz!$A:$G,7,FALSE)), "",(VLOOKUP(A163,tsnz!$A:$G,7,FALSE)))</f>
        <v>A</v>
      </c>
      <c r="G163" s="911" t="str">
        <f t="array" ref="G163">IF(ISNA(VLOOKUP(A163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3" s="911"/>
      <c r="I163" s="911"/>
      <c r="J163" s="911"/>
      <c r="K163" s="911"/>
      <c r="L163" s="912">
        <f t="shared" si="1"/>
        <v>0</v>
      </c>
      <c r="M163" s="913">
        <f>IFERROR(__xludf.DUMMYFUNCTION("(sum(query(sort(transpose($G163:$K163), 1, false), ""select * limit 4"")))"),0.0)</f>
        <v>0</v>
      </c>
      <c r="N163" s="917"/>
      <c r="O163" s="917"/>
      <c r="P163" s="917"/>
      <c r="Q163" s="917"/>
      <c r="R163" s="911"/>
      <c r="S163" s="918"/>
      <c r="T163" s="919"/>
      <c r="U163" s="911"/>
    </row>
    <row r="164">
      <c r="A164" s="857">
        <v>1314.0</v>
      </c>
      <c r="B164" s="932">
        <f>VLOOKUP(A164,tsnz!A:F,6,FALSE)</f>
        <v>2026</v>
      </c>
      <c r="C164" s="933" t="str">
        <f>VLOOKUP(A164,tsnz!A:E,5,FALSE)</f>
        <v>Full</v>
      </c>
      <c r="D164" s="934" t="str">
        <f>VLOOKUP(A164,tsnz!A:B,2,FALSE)</f>
        <v>Andrew Shakes</v>
      </c>
      <c r="E164" s="935" t="str">
        <f>VLOOKUP(A164,'Team names'!A:G,7,FALSE)</f>
        <v>Hutt Valley Hawks</v>
      </c>
      <c r="F164" s="936" t="str">
        <f>IF(ISNA(VLOOKUP(A164,tsnz!$A:$G,7,FALSE)), "",(VLOOKUP(A164,tsnz!$A:$G,7,FALSE)))</f>
        <v>A</v>
      </c>
      <c r="G164" s="911" t="str">
        <f t="array" ref="G164">IF(ISNA(VLOOKUP(A164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4" s="911"/>
      <c r="I164" s="911"/>
      <c r="J164" s="911"/>
      <c r="K164" s="911"/>
      <c r="L164" s="912">
        <f t="shared" si="1"/>
        <v>0</v>
      </c>
      <c r="M164" s="913">
        <f>IFERROR(__xludf.DUMMYFUNCTION("(sum(query(sort(transpose($G164:$K164), 1, false), ""select * limit 4"")))"),0.0)</f>
        <v>0</v>
      </c>
      <c r="N164" s="914"/>
      <c r="O164" s="911"/>
      <c r="P164" s="911"/>
      <c r="Q164" s="911"/>
      <c r="R164" s="911"/>
      <c r="S164" s="915"/>
      <c r="T164" s="916"/>
      <c r="U164" s="911"/>
    </row>
    <row r="165">
      <c r="A165" s="724">
        <v>2470.0</v>
      </c>
      <c r="B165" s="932">
        <f>VLOOKUP(A165,tsnz!A:F,6,FALSE)</f>
        <v>2025</v>
      </c>
      <c r="C165" s="933" t="str">
        <f>VLOOKUP(A165,tsnz!A:E,5,FALSE)</f>
        <v>Full</v>
      </c>
      <c r="D165" s="934" t="str">
        <f>VLOOKUP(A165,tsnz!A:B,2,FALSE)</f>
        <v>Paul Vlaar</v>
      </c>
      <c r="E165" s="935" t="str">
        <f>VLOOKUP(A165,'Team names'!A:G,7,FALSE)</f>
        <v>Hutt Valley Hawks</v>
      </c>
      <c r="F165" s="936" t="str">
        <f>IF(ISNA(VLOOKUP(A165,tsnz!$A:$G,7,FALSE)), "",(VLOOKUP(A165,tsnz!$A:$G,7,FALSE)))</f>
        <v>C</v>
      </c>
      <c r="G165" s="911" t="str">
        <f t="array" ref="G165">IF(ISNA(VLOOKUP(A165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5" s="911"/>
      <c r="I165" s="911"/>
      <c r="J165" s="911"/>
      <c r="K165" s="911"/>
      <c r="L165" s="912">
        <f t="shared" si="1"/>
        <v>0</v>
      </c>
      <c r="M165" s="913">
        <f>IFERROR(__xludf.DUMMYFUNCTION("(sum(query(sort(transpose($G165:$K165), 1, false), ""select * limit 4"")))"),0.0)</f>
        <v>0</v>
      </c>
      <c r="N165" s="917"/>
      <c r="O165" s="917"/>
      <c r="P165" s="917"/>
      <c r="Q165" s="917"/>
      <c r="R165" s="911"/>
      <c r="S165" s="918"/>
      <c r="T165" s="918"/>
      <c r="U165" s="913"/>
    </row>
    <row r="166">
      <c r="A166" s="724">
        <v>2474.0</v>
      </c>
      <c r="B166" s="932">
        <f>VLOOKUP(A166,tsnz!A:F,6,FALSE)</f>
        <v>2025</v>
      </c>
      <c r="C166" s="933" t="str">
        <f>VLOOKUP(A166,tsnz!A:E,5,FALSE)</f>
        <v>Full</v>
      </c>
      <c r="D166" s="934" t="str">
        <f>VLOOKUP(A166,tsnz!A:B,2,FALSE)</f>
        <v>David Rawson</v>
      </c>
      <c r="E166" s="935" t="str">
        <f>VLOOKUP(A166,'Team names'!A:G,7,FALSE)</f>
        <v>Hutt Valley Hawks</v>
      </c>
      <c r="F166" s="936" t="str">
        <f>IF(ISNA(VLOOKUP(A166,tsnz!$A:$G,7,FALSE)), "",(VLOOKUP(A166,tsnz!$A:$G,7,FALSE)))</f>
        <v>A</v>
      </c>
      <c r="G166" s="911" t="str">
        <f t="array" ref="G166">IF(ISNA(VLOOKUP(A166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6" s="911"/>
      <c r="I166" s="911"/>
      <c r="J166" s="911"/>
      <c r="K166" s="911"/>
      <c r="L166" s="912">
        <f t="shared" si="1"/>
        <v>0</v>
      </c>
      <c r="M166" s="913">
        <f>IFERROR(__xludf.DUMMYFUNCTION("(sum(query(sort(transpose($G166:$K166), 1, false), ""select * limit 4"")))"),0.0)</f>
        <v>0</v>
      </c>
      <c r="N166" s="917"/>
      <c r="O166" s="917"/>
      <c r="P166" s="917"/>
      <c r="Q166" s="911"/>
      <c r="R166" s="911"/>
      <c r="S166" s="918"/>
      <c r="T166" s="918"/>
      <c r="U166" s="913"/>
    </row>
    <row r="167">
      <c r="A167" s="342">
        <v>2830.0</v>
      </c>
      <c r="B167" s="932">
        <f>VLOOKUP(A167,tsnz!A:F,6,FALSE)</f>
        <v>2026</v>
      </c>
      <c r="C167" s="933" t="str">
        <f>VLOOKUP(A167,tsnz!A:E,5,FALSE)</f>
        <v>Life Member</v>
      </c>
      <c r="D167" s="934" t="str">
        <f>VLOOKUP(A167,tsnz!A:B,2,FALSE)</f>
        <v>Ross Mason</v>
      </c>
      <c r="E167" s="935" t="str">
        <f>VLOOKUP(A167,'Team names'!A:G,7,FALSE)</f>
        <v>Hutt Valley Hawks</v>
      </c>
      <c r="F167" s="936" t="str">
        <f>IF(ISNA(VLOOKUP(A167,tsnz!$A:$G,7,FALSE)), "",(VLOOKUP(A167,tsnz!$A:$G,7,FALSE)))</f>
        <v>M</v>
      </c>
      <c r="G167" s="911" t="str">
        <f t="array" ref="G167">IF(ISNA(VLOOKUP(A167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7" s="911"/>
      <c r="I167" s="911"/>
      <c r="J167" s="911"/>
      <c r="K167" s="911"/>
      <c r="L167" s="912">
        <f t="shared" si="1"/>
        <v>0</v>
      </c>
      <c r="M167" s="913">
        <f>IFERROR(__xludf.DUMMYFUNCTION("(sum(query(sort(transpose($G167:$K167), 1, false), ""select * limit 4"")))"),0.0)</f>
        <v>0</v>
      </c>
      <c r="N167" s="914"/>
      <c r="O167" s="911"/>
      <c r="P167" s="911"/>
      <c r="Q167" s="911"/>
      <c r="R167" s="911"/>
      <c r="S167" s="915"/>
      <c r="T167" s="916"/>
      <c r="U167" s="911"/>
    </row>
    <row r="168">
      <c r="A168" s="857">
        <v>2833.0</v>
      </c>
      <c r="B168" s="932">
        <f>VLOOKUP(A168,tsnz!A:F,6,FALSE)</f>
        <v>2026</v>
      </c>
      <c r="C168" s="933" t="str">
        <f>VLOOKUP(A168,tsnz!A:E,5,FALSE)</f>
        <v>Super</v>
      </c>
      <c r="D168" s="934" t="str">
        <f>VLOOKUP(A168,tsnz!A:B,2,FALSE)</f>
        <v>Kevin Small</v>
      </c>
      <c r="E168" s="935" t="str">
        <f>VLOOKUP(A168,'Team names'!A:G,7,FALSE)</f>
        <v>Hutt Valley Hawks</v>
      </c>
      <c r="F168" s="936" t="str">
        <f>IF(ISNA(VLOOKUP(A168,tsnz!$A:$G,7,FALSE)), "",(VLOOKUP(A168,tsnz!$A:$G,7,FALSE)))</f>
        <v>B</v>
      </c>
      <c r="G168" s="911" t="str">
        <f t="array" ref="G168">IF(ISNA(VLOOKUP(A168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8" s="911"/>
      <c r="I168" s="911"/>
      <c r="J168" s="911"/>
      <c r="K168" s="911"/>
      <c r="L168" s="912">
        <f t="shared" si="1"/>
        <v>0</v>
      </c>
      <c r="M168" s="913">
        <f>IFERROR(__xludf.DUMMYFUNCTION("(sum(query(sort(transpose($G168:$K168), 1, false), ""select * limit 4"")))"),0.0)</f>
        <v>0</v>
      </c>
      <c r="N168" s="917"/>
      <c r="O168" s="917"/>
      <c r="P168" s="917"/>
      <c r="Q168" s="917"/>
      <c r="R168" s="911"/>
      <c r="S168" s="918"/>
      <c r="T168" s="919"/>
      <c r="U168" s="911"/>
    </row>
    <row r="169">
      <c r="A169" s="724">
        <v>2858.0</v>
      </c>
      <c r="B169" s="932">
        <f>VLOOKUP(A169,tsnz!A:F,6,FALSE)</f>
        <v>2025</v>
      </c>
      <c r="C169" s="933" t="str">
        <f>VLOOKUP(A169,tsnz!A:E,5,FALSE)</f>
        <v>Super</v>
      </c>
      <c r="D169" s="934" t="str">
        <f>VLOOKUP(A169,tsnz!A:B,2,FALSE)</f>
        <v>Henry Firmston</v>
      </c>
      <c r="E169" s="935" t="str">
        <f>VLOOKUP(A169,'Team names'!A:G,7,FALSE)</f>
        <v>Hutt Valley Hawks</v>
      </c>
      <c r="F169" s="936" t="str">
        <f>IF(ISNA(VLOOKUP(A169,tsnz!$A:$G,7,FALSE)), "",(VLOOKUP(A169,tsnz!$A:$G,7,FALSE)))</f>
        <v>C</v>
      </c>
      <c r="G169" s="911" t="str">
        <f t="array" ref="G169">IF(ISNA(VLOOKUP(A169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69" s="911"/>
      <c r="I169" s="911"/>
      <c r="J169" s="911"/>
      <c r="K169" s="911"/>
      <c r="L169" s="912">
        <f t="shared" si="1"/>
        <v>0</v>
      </c>
      <c r="M169" s="913">
        <f>IFERROR(__xludf.DUMMYFUNCTION("(sum(query(sort(transpose($G169:$K169), 1, false), ""select * limit 4"")))"),0.0)</f>
        <v>0</v>
      </c>
      <c r="N169" s="917"/>
      <c r="O169" s="917"/>
      <c r="P169" s="917"/>
      <c r="Q169" s="911"/>
      <c r="R169" s="911"/>
      <c r="S169" s="918"/>
      <c r="T169" s="918"/>
      <c r="U169" s="913"/>
    </row>
    <row r="170">
      <c r="A170" s="724">
        <v>2864.0</v>
      </c>
      <c r="B170" s="932">
        <f>VLOOKUP(A170,tsnz!A:F,6,FALSE)</f>
        <v>2025</v>
      </c>
      <c r="C170" s="933" t="str">
        <f>VLOOKUP(A170,tsnz!A:E,5,FALSE)</f>
        <v>Super</v>
      </c>
      <c r="D170" s="934" t="str">
        <f>VLOOKUP(A170,tsnz!A:B,2,FALSE)</f>
        <v>John McGregor</v>
      </c>
      <c r="E170" s="935" t="str">
        <f>VLOOKUP(A170,'Team names'!A:G,7,FALSE)</f>
        <v>Hutt Valley Hawks</v>
      </c>
      <c r="F170" s="936" t="str">
        <f>IF(ISNA(VLOOKUP(A170,tsnz!$A:$G,7,FALSE)), "",(VLOOKUP(A170,tsnz!$A:$G,7,FALSE)))</f>
        <v>C</v>
      </c>
      <c r="G170" s="911" t="str">
        <f t="array" ref="G170">IF(ISNA(VLOOKUP(A170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0" s="911"/>
      <c r="I170" s="911"/>
      <c r="J170" s="911"/>
      <c r="K170" s="911"/>
      <c r="L170" s="912">
        <f t="shared" si="1"/>
        <v>0</v>
      </c>
      <c r="M170" s="913">
        <f>IFERROR(__xludf.DUMMYFUNCTION("(sum(query(sort(transpose($G170:$K170), 1, false), ""select * limit 4"")))"),0.0)</f>
        <v>0</v>
      </c>
      <c r="N170" s="917"/>
      <c r="O170" s="917"/>
      <c r="P170" s="917"/>
      <c r="Q170" s="917"/>
      <c r="R170" s="911"/>
      <c r="S170" s="918"/>
      <c r="T170" s="918"/>
      <c r="U170" s="913"/>
    </row>
    <row r="171">
      <c r="A171" s="342">
        <v>2874.0</v>
      </c>
      <c r="B171" s="932">
        <f>VLOOKUP(A171,tsnz!A:F,6,FALSE)</f>
        <v>2025</v>
      </c>
      <c r="C171" s="933" t="str">
        <f>VLOOKUP(A171,tsnz!A:E,5,FALSE)</f>
        <v>Full</v>
      </c>
      <c r="D171" s="934" t="str">
        <f>VLOOKUP(A171,tsnz!A:B,2,FALSE)</f>
        <v>Duncan Carmichael</v>
      </c>
      <c r="E171" s="935" t="str">
        <f>VLOOKUP(A171,'Team names'!A:G,7,FALSE)</f>
        <v>Hutt Valley Hawks</v>
      </c>
      <c r="F171" s="936" t="str">
        <f>IF(ISNA(VLOOKUP(A171,tsnz!$A:$G,7,FALSE)), "",(VLOOKUP(A171,tsnz!$A:$G,7,FALSE)))</f>
        <v>M</v>
      </c>
      <c r="G171" s="911" t="str">
        <f t="array" ref="G171">IF(ISNA(VLOOKUP(A171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1" s="911"/>
      <c r="I171" s="911"/>
      <c r="J171" s="911"/>
      <c r="K171" s="911"/>
      <c r="L171" s="912">
        <f t="shared" si="1"/>
        <v>0</v>
      </c>
      <c r="M171" s="913">
        <f>IFERROR(__xludf.DUMMYFUNCTION("(sum(query(sort(transpose($G171:$K171), 1, false), ""select * limit 4"")))"),0.0)</f>
        <v>0</v>
      </c>
      <c r="N171" s="914"/>
      <c r="O171" s="911"/>
      <c r="P171" s="911"/>
      <c r="Q171" s="911"/>
      <c r="R171" s="911"/>
      <c r="S171" s="915"/>
      <c r="T171" s="916"/>
      <c r="U171" s="911"/>
    </row>
    <row r="172">
      <c r="A172" s="342">
        <v>2886.0</v>
      </c>
      <c r="B172" s="932">
        <f>VLOOKUP(A172,tsnz!A:F,6,FALSE)</f>
        <v>2026</v>
      </c>
      <c r="C172" s="933" t="str">
        <f>VLOOKUP(A172,tsnz!A:E,5,FALSE)</f>
        <v>Full</v>
      </c>
      <c r="D172" s="934" t="str">
        <f>VLOOKUP(A172,tsnz!A:B,2,FALSE)</f>
        <v>Kevin Turner</v>
      </c>
      <c r="E172" s="935" t="str">
        <f>VLOOKUP(A172,'Team names'!A:G,7,FALSE)</f>
        <v>Hutt Valley Hawks</v>
      </c>
      <c r="F172" s="936" t="str">
        <f>IF(ISNA(VLOOKUP(A172,tsnz!$A:$G,7,FALSE)), "",(VLOOKUP(A172,tsnz!$A:$G,7,FALSE)))</f>
        <v>A</v>
      </c>
      <c r="G172" s="911" t="str">
        <f t="array" ref="G172">IF(ISNA(VLOOKUP(A172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2" s="911"/>
      <c r="I172" s="911"/>
      <c r="J172" s="911"/>
      <c r="K172" s="911"/>
      <c r="L172" s="912">
        <f t="shared" si="1"/>
        <v>0</v>
      </c>
      <c r="M172" s="913">
        <f>IFERROR(__xludf.DUMMYFUNCTION("(sum(query(sort(transpose($G172:$K172), 1, false), ""select * limit 4"")))"),0.0)</f>
        <v>0</v>
      </c>
      <c r="N172" s="914"/>
      <c r="O172" s="911"/>
      <c r="P172" s="911"/>
      <c r="Q172" s="911"/>
      <c r="R172" s="911"/>
      <c r="S172" s="915"/>
      <c r="T172" s="916"/>
      <c r="U172" s="911"/>
    </row>
    <row r="173">
      <c r="A173" s="342">
        <v>2902.0</v>
      </c>
      <c r="B173" s="932">
        <f>VLOOKUP(A173,tsnz!A:F,6,FALSE)</f>
        <v>2025</v>
      </c>
      <c r="C173" s="933" t="str">
        <f>VLOOKUP(A173,tsnz!A:E,5,FALSE)</f>
        <v>Full</v>
      </c>
      <c r="D173" s="934" t="str">
        <f>VLOOKUP(A173,tsnz!A:B,2,FALSE)</f>
        <v>Shaun Clark</v>
      </c>
      <c r="E173" s="935" t="str">
        <f>VLOOKUP(A173,'Team names'!A:G,7,FALSE)</f>
        <v>Hutt Valley Hawks</v>
      </c>
      <c r="F173" s="936" t="str">
        <f>IF(ISNA(VLOOKUP(A173,tsnz!$A:$G,7,FALSE)), "",(VLOOKUP(A173,tsnz!$A:$G,7,FALSE)))</f>
        <v>M</v>
      </c>
      <c r="G173" s="911" t="str">
        <f t="array" ref="G173">IF(ISNA(VLOOKUP(A173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3" s="911"/>
      <c r="I173" s="911"/>
      <c r="J173" s="911"/>
      <c r="K173" s="911"/>
      <c r="L173" s="912">
        <f t="shared" si="1"/>
        <v>0</v>
      </c>
      <c r="M173" s="913">
        <f>IFERROR(__xludf.DUMMYFUNCTION("(sum(query(sort(transpose($G173:$K173), 1, false), ""select * limit 4"")))"),0.0)</f>
        <v>0</v>
      </c>
      <c r="N173" s="914"/>
      <c r="O173" s="911"/>
      <c r="P173" s="911"/>
      <c r="Q173" s="911"/>
      <c r="R173" s="911"/>
      <c r="S173" s="915"/>
      <c r="T173" s="916"/>
      <c r="U173" s="913"/>
    </row>
    <row r="174">
      <c r="A174" s="857">
        <v>2910.0</v>
      </c>
      <c r="B174" s="932">
        <f>VLOOKUP(A174,tsnz!A:F,6,FALSE)</f>
        <v>2026</v>
      </c>
      <c r="C174" s="933" t="str">
        <f>VLOOKUP(A174,tsnz!A:E,5,FALSE)</f>
        <v>Super</v>
      </c>
      <c r="D174" s="934" t="str">
        <f>VLOOKUP(A174,tsnz!A:B,2,FALSE)</f>
        <v>Lindsay Arthur</v>
      </c>
      <c r="E174" s="935" t="str">
        <f>VLOOKUP(A174,'Team names'!A:G,7,FALSE)</f>
        <v>Hutt Valley Hawks</v>
      </c>
      <c r="F174" s="936" t="str">
        <f>IF(ISNA(VLOOKUP(A174,tsnz!$A:$G,7,FALSE)), "",(VLOOKUP(A174,tsnz!$A:$G,7,FALSE)))</f>
        <v>A</v>
      </c>
      <c r="G174" s="911" t="str">
        <f t="array" ref="G174">IF(ISNA(VLOOKUP(A174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4" s="911"/>
      <c r="I174" s="911"/>
      <c r="J174" s="911"/>
      <c r="K174" s="911"/>
      <c r="L174" s="912">
        <f t="shared" si="1"/>
        <v>0</v>
      </c>
      <c r="M174" s="913">
        <f>IFERROR(__xludf.DUMMYFUNCTION("(sum(query(sort(transpose($G174:$K174), 1, false), ""select * limit 4"")))"),0.0)</f>
        <v>0</v>
      </c>
      <c r="N174" s="917"/>
      <c r="O174" s="917"/>
      <c r="P174" s="917"/>
      <c r="Q174" s="917"/>
      <c r="R174" s="911"/>
      <c r="S174" s="918"/>
      <c r="T174" s="919"/>
      <c r="U174" s="911"/>
    </row>
    <row r="175">
      <c r="A175" s="724">
        <v>2911.0</v>
      </c>
      <c r="B175" s="932">
        <f>VLOOKUP(A175,tsnz!A:F,6,FALSE)</f>
        <v>2025</v>
      </c>
      <c r="C175" s="933" t="str">
        <f>VLOOKUP(A175,tsnz!A:E,5,FALSE)</f>
        <v>Social</v>
      </c>
      <c r="D175" s="934" t="str">
        <f>VLOOKUP(A175,tsnz!A:B,2,FALSE)</f>
        <v>Chris Bates</v>
      </c>
      <c r="E175" s="935" t="str">
        <f>VLOOKUP(A175,'Team names'!A:G,7,FALSE)</f>
        <v>Hutt Valley Hawks</v>
      </c>
      <c r="F175" s="936" t="str">
        <f>IF(ISNA(VLOOKUP(A175,tsnz!$A:$G,7,FALSE)), "",(VLOOKUP(A175,tsnz!$A:$G,7,FALSE)))</f>
        <v/>
      </c>
      <c r="G175" s="911" t="str">
        <f t="array" ref="G175">IF(ISNA(VLOOKUP(A175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5" s="911"/>
      <c r="I175" s="911"/>
      <c r="J175" s="911"/>
      <c r="K175" s="911"/>
      <c r="L175" s="912">
        <f t="shared" si="1"/>
        <v>0</v>
      </c>
      <c r="M175" s="913">
        <f>IFERROR(__xludf.DUMMYFUNCTION("(sum(query(sort(transpose($G175:$K175), 1, false), ""select * limit 4"")))"),0.0)</f>
        <v>0</v>
      </c>
      <c r="N175" s="917"/>
      <c r="O175" s="917"/>
      <c r="P175" s="917"/>
      <c r="Q175" s="911"/>
      <c r="R175" s="911"/>
      <c r="S175" s="918"/>
      <c r="T175" s="918"/>
      <c r="U175" s="913"/>
    </row>
    <row r="176">
      <c r="A176" s="724">
        <v>2931.0</v>
      </c>
      <c r="B176" s="932">
        <f>VLOOKUP(A176,tsnz!A:F,6,FALSE)</f>
        <v>2025</v>
      </c>
      <c r="C176" s="933" t="str">
        <f>VLOOKUP(A176,tsnz!A:E,5,FALSE)</f>
        <v>Super</v>
      </c>
      <c r="D176" s="934" t="str">
        <f>VLOOKUP(A176,tsnz!A:B,2,FALSE)</f>
        <v>Jim Veale</v>
      </c>
      <c r="E176" s="935" t="str">
        <f>VLOOKUP(A176,'Team names'!A:G,7,FALSE)</f>
        <v>Hutt Valley Hawks</v>
      </c>
      <c r="F176" s="936" t="str">
        <f>IF(ISNA(VLOOKUP(A176,tsnz!$A:$G,7,FALSE)), "",(VLOOKUP(A176,tsnz!$A:$G,7,FALSE)))</f>
        <v>C</v>
      </c>
      <c r="G176" s="911" t="str">
        <f t="array" ref="G176">IF(ISNA(VLOOKUP(A176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6" s="911"/>
      <c r="I176" s="911"/>
      <c r="J176" s="911"/>
      <c r="K176" s="911"/>
      <c r="L176" s="912">
        <f t="shared" si="1"/>
        <v>0</v>
      </c>
      <c r="M176" s="913">
        <f>IFERROR(__xludf.DUMMYFUNCTION("(sum(query(sort(transpose($G176:$K176), 1, false), ""select * limit 4"")))"),0.0)</f>
        <v>0</v>
      </c>
      <c r="N176" s="917"/>
      <c r="O176" s="917"/>
      <c r="P176" s="917"/>
      <c r="Q176" s="917"/>
      <c r="R176" s="911"/>
      <c r="S176" s="918"/>
      <c r="T176" s="918"/>
      <c r="U176" s="913"/>
    </row>
    <row r="177">
      <c r="A177" s="857">
        <v>2986.0</v>
      </c>
      <c r="B177" s="932">
        <f>VLOOKUP(A177,tsnz!A:F,6,FALSE)</f>
        <v>2026</v>
      </c>
      <c r="C177" s="933" t="str">
        <f>VLOOKUP(A177,tsnz!A:E,5,FALSE)</f>
        <v>Full</v>
      </c>
      <c r="D177" s="934" t="str">
        <f>VLOOKUP(A177,tsnz!A:B,2,FALSE)</f>
        <v>Jeanine Clark</v>
      </c>
      <c r="E177" s="935" t="str">
        <f>VLOOKUP(A177,'Team names'!A:G,7,FALSE)</f>
        <v>Hutt Valley Hawks</v>
      </c>
      <c r="F177" s="936" t="str">
        <f>IF(ISNA(VLOOKUP(A177,tsnz!$A:$G,7,FALSE)), "",(VLOOKUP(A177,tsnz!$A:$G,7,FALSE)))</f>
        <v>M</v>
      </c>
      <c r="G177" s="911" t="str">
        <f t="array" ref="G177">IF(ISNA(VLOOKUP(A177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7" s="911"/>
      <c r="I177" s="911"/>
      <c r="J177" s="911"/>
      <c r="K177" s="911"/>
      <c r="L177" s="912">
        <f t="shared" si="1"/>
        <v>0</v>
      </c>
      <c r="M177" s="913">
        <f>IFERROR(__xludf.DUMMYFUNCTION("(sum(query(sort(transpose($G177:$K177), 1, false), ""select * limit 4"")))"),0.0)</f>
        <v>0</v>
      </c>
      <c r="N177" s="914"/>
      <c r="O177" s="911"/>
      <c r="P177" s="911"/>
      <c r="Q177" s="911"/>
      <c r="R177" s="911"/>
      <c r="S177" s="915"/>
      <c r="T177" s="916"/>
      <c r="U177" s="911"/>
    </row>
    <row r="178">
      <c r="A178" s="342">
        <v>3273.0</v>
      </c>
      <c r="B178" s="932">
        <f>VLOOKUP(A178,tsnz!A:F,6,FALSE)</f>
        <v>2026</v>
      </c>
      <c r="C178" s="933" t="str">
        <f>VLOOKUP(A178,tsnz!A:E,5,FALSE)</f>
        <v>Full</v>
      </c>
      <c r="D178" s="934" t="str">
        <f>VLOOKUP(A178,tsnz!A:B,2,FALSE)</f>
        <v>David Belworthy</v>
      </c>
      <c r="E178" s="935" t="str">
        <f>VLOOKUP(A178,'Team names'!A:G,7,FALSE)</f>
        <v>Hutt Valley Hawks</v>
      </c>
      <c r="F178" s="936" t="str">
        <f>IF(ISNA(VLOOKUP(A178,tsnz!$A:$G,7,FALSE)), "",(VLOOKUP(A178,tsnz!$A:$G,7,FALSE)))</f>
        <v>A</v>
      </c>
      <c r="G178" s="911" t="str">
        <f t="array" ref="G178">IF(ISNA(VLOOKUP(A178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8" s="911"/>
      <c r="I178" s="911"/>
      <c r="J178" s="911"/>
      <c r="K178" s="911"/>
      <c r="L178" s="912">
        <f t="shared" si="1"/>
        <v>0</v>
      </c>
      <c r="M178" s="913">
        <f>IFERROR(__xludf.DUMMYFUNCTION("(sum(query(sort(transpose($G178:$K178), 1, false), ""select * limit 4"")))"),0.0)</f>
        <v>0</v>
      </c>
      <c r="N178" s="914"/>
      <c r="O178" s="911"/>
      <c r="P178" s="911"/>
      <c r="Q178" s="911"/>
      <c r="R178" s="911"/>
      <c r="S178" s="915"/>
      <c r="T178" s="916"/>
      <c r="U178" s="911"/>
    </row>
    <row r="179">
      <c r="A179" s="724">
        <v>3445.0</v>
      </c>
      <c r="B179" s="932" t="str">
        <f>VLOOKUP(A179,tsnz!A:F,6,FALSE)</f>
        <v>#N/A</v>
      </c>
      <c r="C179" s="933" t="str">
        <f>VLOOKUP(A179,tsnz!A:E,5,FALSE)</f>
        <v>#N/A</v>
      </c>
      <c r="D179" s="934" t="str">
        <f>VLOOKUP(A179,tsnz!A:B,2,FALSE)</f>
        <v>#N/A</v>
      </c>
      <c r="E179" s="935" t="str">
        <f>VLOOKUP(A179,'Team names'!A:G,7,FALSE)</f>
        <v>Hutt Valley Hawks</v>
      </c>
      <c r="F179" s="936" t="str">
        <f>IF(ISNA(VLOOKUP(A179,tsnz!$A:$G,7,FALSE)), "",(VLOOKUP(A179,tsnz!$A:$G,7,FALSE)))</f>
        <v/>
      </c>
      <c r="G179" s="911" t="str">
        <f t="array" ref="G179">IF(ISNA(VLOOKUP(A179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79" s="911"/>
      <c r="I179" s="911"/>
      <c r="J179" s="911"/>
      <c r="K179" s="911"/>
      <c r="L179" s="912">
        <f t="shared" si="1"/>
        <v>0</v>
      </c>
      <c r="M179" s="913">
        <f>IFERROR(__xludf.DUMMYFUNCTION("(sum(query(sort(transpose($G179:$K179), 1, false), ""select * limit 4"")))"),0.0)</f>
        <v>0</v>
      </c>
      <c r="N179" s="917"/>
      <c r="O179" s="917"/>
      <c r="P179" s="917"/>
      <c r="Q179" s="911"/>
      <c r="R179" s="911"/>
      <c r="S179" s="918"/>
      <c r="T179" s="918"/>
      <c r="U179" s="913"/>
    </row>
    <row r="180">
      <c r="A180" s="342">
        <v>3725.0</v>
      </c>
      <c r="B180" s="932">
        <f>VLOOKUP(A180,tsnz!A:F,6,FALSE)</f>
        <v>2026</v>
      </c>
      <c r="C180" s="933" t="str">
        <f>VLOOKUP(A180,tsnz!A:E,5,FALSE)</f>
        <v>Super</v>
      </c>
      <c r="D180" s="934" t="str">
        <f>VLOOKUP(A180,tsnz!A:B,2,FALSE)</f>
        <v>Ralph Small</v>
      </c>
      <c r="E180" s="935" t="str">
        <f>VLOOKUP(A180,'Team names'!A:G,7,FALSE)</f>
        <v>Hutt Valley Hawks</v>
      </c>
      <c r="F180" s="936" t="str">
        <f>IF(ISNA(VLOOKUP(A180,tsnz!$A:$G,7,FALSE)), "",(VLOOKUP(A180,tsnz!$A:$G,7,FALSE)))</f>
        <v>M</v>
      </c>
      <c r="G180" s="911" t="str">
        <f t="array" ref="G180">IF(ISNA(VLOOKUP(A180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0" s="911"/>
      <c r="I180" s="911"/>
      <c r="J180" s="911"/>
      <c r="K180" s="911"/>
      <c r="L180" s="912">
        <f t="shared" si="1"/>
        <v>0</v>
      </c>
      <c r="M180" s="913">
        <f>IFERROR(__xludf.DUMMYFUNCTION("(sum(query(sort(transpose($G180:$K180), 1, false), ""select * limit 4"")))"),0.0)</f>
        <v>0</v>
      </c>
      <c r="N180" s="917"/>
      <c r="O180" s="917"/>
      <c r="P180" s="917"/>
      <c r="Q180" s="917"/>
      <c r="R180" s="911"/>
      <c r="S180" s="918"/>
      <c r="T180" s="919"/>
      <c r="U180" s="911"/>
    </row>
    <row r="181">
      <c r="A181" s="342">
        <v>4222.0</v>
      </c>
      <c r="B181" s="932">
        <f>VLOOKUP(A181,tsnz!A:F,6,FALSE)</f>
        <v>2025</v>
      </c>
      <c r="C181" s="933" t="str">
        <f>VLOOKUP(A181,tsnz!A:E,5,FALSE)</f>
        <v>Full</v>
      </c>
      <c r="D181" s="934" t="str">
        <f>VLOOKUP(A181,tsnz!A:B,2,FALSE)</f>
        <v>Daryl May</v>
      </c>
      <c r="E181" s="935" t="str">
        <f>VLOOKUP(A181,'Team names'!A:G,7,FALSE)</f>
        <v>Hutt Valley Hawks</v>
      </c>
      <c r="F181" s="936" t="str">
        <f>IF(ISNA(VLOOKUP(A181,tsnz!$A:$G,7,FALSE)), "",(VLOOKUP(A181,tsnz!$A:$G,7,FALSE)))</f>
        <v>A</v>
      </c>
      <c r="G181" s="911" t="str">
        <f t="array" ref="G181">IF(ISNA(VLOOKUP(A181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1" s="911"/>
      <c r="I181" s="911"/>
      <c r="J181" s="911"/>
      <c r="K181" s="911"/>
      <c r="L181" s="912">
        <f t="shared" si="1"/>
        <v>0</v>
      </c>
      <c r="M181" s="913">
        <f>IFERROR(__xludf.DUMMYFUNCTION("(sum(query(sort(transpose($G181:$K181), 1, false), ""select * limit 4"")))"),0.0)</f>
        <v>0</v>
      </c>
      <c r="N181" s="914"/>
      <c r="O181" s="911"/>
      <c r="P181" s="911"/>
      <c r="Q181" s="911"/>
      <c r="R181" s="911"/>
      <c r="S181" s="915"/>
      <c r="T181" s="916"/>
      <c r="U181" s="911"/>
    </row>
    <row r="182">
      <c r="A182" s="857">
        <v>4344.0</v>
      </c>
      <c r="B182" s="932">
        <f>VLOOKUP(A182,tsnz!A:F,6,FALSE)</f>
        <v>2025</v>
      </c>
      <c r="C182" s="933" t="str">
        <f>VLOOKUP(A182,tsnz!A:E,5,FALSE)</f>
        <v>Super</v>
      </c>
      <c r="D182" s="934" t="str">
        <f>VLOOKUP(A182,tsnz!A:B,2,FALSE)</f>
        <v>Stuart Brown</v>
      </c>
      <c r="E182" s="935" t="str">
        <f>VLOOKUP(A182,'Team names'!A:G,7,FALSE)</f>
        <v>Hutt Valley Hawks</v>
      </c>
      <c r="F182" s="936" t="str">
        <f>IF(ISNA(VLOOKUP(A182,tsnz!$A:$G,7,FALSE)), "",(VLOOKUP(A182,tsnz!$A:$G,7,FALSE)))</f>
        <v>C</v>
      </c>
      <c r="G182" s="911" t="str">
        <f t="array" ref="G182">IF(ISNA(VLOOKUP(A182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2" s="911"/>
      <c r="I182" s="911"/>
      <c r="J182" s="911"/>
      <c r="K182" s="911"/>
      <c r="L182" s="912">
        <f t="shared" si="1"/>
        <v>0</v>
      </c>
      <c r="M182" s="913">
        <f>IFERROR(__xludf.DUMMYFUNCTION("(sum(query(sort(transpose($G182:$K182), 1, false), ""select * limit 4"")))"),0.0)</f>
        <v>0</v>
      </c>
      <c r="N182" s="914"/>
      <c r="O182" s="911"/>
      <c r="P182" s="911"/>
      <c r="Q182" s="911"/>
      <c r="R182" s="911"/>
      <c r="S182" s="915"/>
      <c r="T182" s="915"/>
      <c r="U182" s="911"/>
    </row>
    <row r="183">
      <c r="A183" s="724">
        <v>4503.0</v>
      </c>
      <c r="B183" s="932">
        <f>VLOOKUP(A183,tsnz!A:F,6,FALSE)</f>
        <v>2025</v>
      </c>
      <c r="C183" s="933" t="str">
        <f>VLOOKUP(A183,tsnz!A:E,5,FALSE)</f>
        <v>Family</v>
      </c>
      <c r="D183" s="934" t="str">
        <f>VLOOKUP(A183,tsnz!A:B,2,FALSE)</f>
        <v>Emily Monks</v>
      </c>
      <c r="E183" s="935" t="str">
        <f>VLOOKUP(A183,'Team names'!A:G,7,FALSE)</f>
        <v>Hutt Valley Hawks</v>
      </c>
      <c r="F183" s="936" t="str">
        <f>IF(ISNA(VLOOKUP(A183,tsnz!$A:$G,7,FALSE)), "",(VLOOKUP(A183,tsnz!$A:$G,7,FALSE)))</f>
        <v>C</v>
      </c>
      <c r="G183" s="911" t="str">
        <f t="array" ref="G183">IF(ISNA(VLOOKUP(A183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3" s="911"/>
      <c r="I183" s="911"/>
      <c r="J183" s="911"/>
      <c r="K183" s="911"/>
      <c r="L183" s="912">
        <f t="shared" si="1"/>
        <v>0</v>
      </c>
      <c r="M183" s="913">
        <f>IFERROR(__xludf.DUMMYFUNCTION("(sum(query(sort(transpose($G183:$K183), 1, false), ""select * limit 4"")))"),0.0)</f>
        <v>0</v>
      </c>
      <c r="N183" s="917"/>
      <c r="O183" s="917"/>
      <c r="P183" s="917"/>
      <c r="Q183" s="911"/>
      <c r="R183" s="911"/>
      <c r="S183" s="918"/>
      <c r="T183" s="918"/>
      <c r="U183" s="913"/>
    </row>
    <row r="184">
      <c r="A184" s="342">
        <v>4506.0</v>
      </c>
      <c r="B184" s="932">
        <f>VLOOKUP(A184,tsnz!A:F,6,FALSE)</f>
        <v>2025</v>
      </c>
      <c r="C184" s="933" t="str">
        <f>VLOOKUP(A184,tsnz!A:E,5,FALSE)</f>
        <v>Super</v>
      </c>
      <c r="D184" s="934" t="str">
        <f>VLOOKUP(A184,tsnz!A:B,2,FALSE)</f>
        <v>John Coughlin</v>
      </c>
      <c r="E184" s="935" t="str">
        <f>VLOOKUP(A184,'Team names'!A:G,7,FALSE)</f>
        <v>Hutt Valley Hawks</v>
      </c>
      <c r="F184" s="936" t="str">
        <f>IF(ISNA(VLOOKUP(A184,tsnz!$A:$G,7,FALSE)), "",(VLOOKUP(A184,tsnz!$A:$G,7,FALSE)))</f>
        <v>B</v>
      </c>
      <c r="G184" s="911" t="str">
        <f t="array" ref="G184">IF(ISNA(VLOOKUP(A184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4" s="911"/>
      <c r="I184" s="911"/>
      <c r="J184" s="911"/>
      <c r="K184" s="911"/>
      <c r="L184" s="912">
        <f t="shared" si="1"/>
        <v>0</v>
      </c>
      <c r="M184" s="913">
        <f>IFERROR(__xludf.DUMMYFUNCTION("(sum(query(sort(transpose($G184:$K184), 1, false), ""select * limit 4"")))"),0.0)</f>
        <v>0</v>
      </c>
      <c r="N184" s="917"/>
      <c r="O184" s="917"/>
      <c r="P184" s="917"/>
      <c r="Q184" s="917"/>
      <c r="R184" s="911"/>
      <c r="S184" s="918"/>
      <c r="T184" s="919"/>
      <c r="U184" s="911"/>
    </row>
    <row r="185">
      <c r="A185" s="724">
        <v>4686.0</v>
      </c>
      <c r="B185" s="932">
        <f>VLOOKUP(A185,tsnz!A:F,6,FALSE)</f>
        <v>2025</v>
      </c>
      <c r="C185" s="933" t="str">
        <f>VLOOKUP(A185,tsnz!A:E,5,FALSE)</f>
        <v>Full</v>
      </c>
      <c r="D185" s="934" t="str">
        <f>VLOOKUP(A185,tsnz!A:B,2,FALSE)</f>
        <v>Brittany Turner</v>
      </c>
      <c r="E185" s="935" t="str">
        <f>VLOOKUP(A185,'Team names'!A:G,7,FALSE)</f>
        <v>Hutt Valley Hawks</v>
      </c>
      <c r="F185" s="936" t="str">
        <f>IF(ISNA(VLOOKUP(A185,tsnz!$A:$G,7,FALSE)), "",(VLOOKUP(A185,tsnz!$A:$G,7,FALSE)))</f>
        <v>M</v>
      </c>
      <c r="G185" s="911" t="str">
        <f t="array" ref="G185">IF(ISNA(VLOOKUP(A185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5" s="911"/>
      <c r="I185" s="911"/>
      <c r="J185" s="911"/>
      <c r="K185" s="911"/>
      <c r="L185" s="912">
        <f t="shared" si="1"/>
        <v>0</v>
      </c>
      <c r="M185" s="913">
        <f>IFERROR(__xludf.DUMMYFUNCTION("(sum(query(sort(transpose($G185:$K185), 1, false), ""select * limit 4"")))"),0.0)</f>
        <v>0</v>
      </c>
      <c r="N185" s="917"/>
      <c r="O185" s="917"/>
      <c r="P185" s="917"/>
      <c r="Q185" s="911"/>
      <c r="R185" s="911"/>
      <c r="S185" s="918"/>
      <c r="T185" s="918"/>
      <c r="U185" s="913"/>
    </row>
    <row r="186">
      <c r="A186" s="857">
        <v>5161.0</v>
      </c>
      <c r="B186" s="932">
        <f>VLOOKUP(A186,tsnz!A:F,6,FALSE)</f>
        <v>2025</v>
      </c>
      <c r="C186" s="933" t="str">
        <f>VLOOKUP(A186,tsnz!A:E,5,FALSE)</f>
        <v>Full</v>
      </c>
      <c r="D186" s="934" t="str">
        <f>VLOOKUP(A186,tsnz!A:B,2,FALSE)</f>
        <v>Andre Doyle</v>
      </c>
      <c r="E186" s="935" t="str">
        <f>VLOOKUP(A186,'Team names'!A:G,7,FALSE)</f>
        <v>Hutt Valley Hawks</v>
      </c>
      <c r="F186" s="936" t="str">
        <f>IF(ISNA(VLOOKUP(A186,tsnz!$A:$G,7,FALSE)), "",(VLOOKUP(A186,tsnz!$A:$G,7,FALSE)))</f>
        <v>B</v>
      </c>
      <c r="G186" s="911" t="str">
        <f t="array" ref="G186">IF(ISNA(VLOOKUP(A186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6" s="911"/>
      <c r="I186" s="911"/>
      <c r="J186" s="911"/>
      <c r="K186" s="911"/>
      <c r="L186" s="912">
        <f t="shared" si="1"/>
        <v>0</v>
      </c>
      <c r="M186" s="913">
        <f>IFERROR(__xludf.DUMMYFUNCTION("(sum(query(sort(transpose($G186:$K186), 1, false), ""select * limit 4"")))"),0.0)</f>
        <v>0</v>
      </c>
      <c r="N186" s="914"/>
      <c r="O186" s="911"/>
      <c r="P186" s="911"/>
      <c r="Q186" s="911"/>
      <c r="R186" s="911"/>
      <c r="S186" s="915"/>
      <c r="T186" s="916"/>
      <c r="U186" s="913"/>
    </row>
    <row r="187">
      <c r="A187" s="342">
        <v>5901.0</v>
      </c>
      <c r="B187" s="932">
        <f>VLOOKUP(A187,tsnz!A:F,6,FALSE)</f>
        <v>2025</v>
      </c>
      <c r="C187" s="933" t="str">
        <f>VLOOKUP(A187,tsnz!A:E,5,FALSE)</f>
        <v>Super</v>
      </c>
      <c r="D187" s="934" t="str">
        <f>VLOOKUP(A187,tsnz!A:B,2,FALSE)</f>
        <v>Dave Braniff</v>
      </c>
      <c r="E187" s="935" t="str">
        <f>VLOOKUP(A187,'Team names'!A:G,7,FALSE)</f>
        <v>Hutt Valley Hawks</v>
      </c>
      <c r="F187" s="936" t="str">
        <f>IF(ISNA(VLOOKUP(A187,tsnz!$A:$G,7,FALSE)), "",(VLOOKUP(A187,tsnz!$A:$G,7,FALSE)))</f>
        <v>A</v>
      </c>
      <c r="G187" s="911" t="str">
        <f t="array" ref="G187">IF(ISNA(VLOOKUP(A187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7" s="911"/>
      <c r="I187" s="911"/>
      <c r="J187" s="911"/>
      <c r="K187" s="911"/>
      <c r="L187" s="912">
        <f t="shared" si="1"/>
        <v>0</v>
      </c>
      <c r="M187" s="913">
        <f>IFERROR(__xludf.DUMMYFUNCTION("(sum(query(sort(transpose($G187:$K187), 1, false), ""select * limit 4"")))"),0.0)</f>
        <v>0</v>
      </c>
      <c r="N187" s="914"/>
      <c r="O187" s="911"/>
      <c r="P187" s="911"/>
      <c r="Q187" s="911"/>
      <c r="R187" s="911"/>
      <c r="S187" s="915"/>
      <c r="T187" s="915"/>
      <c r="U187" s="911"/>
    </row>
    <row r="188">
      <c r="A188" s="724">
        <v>6701.0</v>
      </c>
      <c r="B188" s="932">
        <f>VLOOKUP(A188,tsnz!A:F,6,FALSE)</f>
        <v>2025</v>
      </c>
      <c r="C188" s="933" t="str">
        <f>VLOOKUP(A188,tsnz!A:E,5,FALSE)</f>
        <v>Social</v>
      </c>
      <c r="D188" s="934" t="str">
        <f>VLOOKUP(A188,tsnz!A:B,2,FALSE)</f>
        <v>Allan Rayner</v>
      </c>
      <c r="E188" s="935" t="str">
        <f>VLOOKUP(A188,'Team names'!A:G,7,FALSE)</f>
        <v>Hutt Valley Hawks</v>
      </c>
      <c r="F188" s="936" t="str">
        <f>IF(ISNA(VLOOKUP(A188,tsnz!$A:$G,7,FALSE)), "",(VLOOKUP(A188,tsnz!$A:$G,7,FALSE)))</f>
        <v>D</v>
      </c>
      <c r="G188" s="911" t="str">
        <f t="array" ref="G188">IF(ISNA(VLOOKUP(A188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8" s="911"/>
      <c r="I188" s="911"/>
      <c r="J188" s="911"/>
      <c r="K188" s="911"/>
      <c r="L188" s="912">
        <f t="shared" si="1"/>
        <v>0</v>
      </c>
      <c r="M188" s="913">
        <f>IFERROR(__xludf.DUMMYFUNCTION("(sum(query(sort(transpose($G188:$K188), 1, false), ""select * limit 4"")))"),0.0)</f>
        <v>0</v>
      </c>
      <c r="N188" s="917"/>
      <c r="O188" s="917"/>
      <c r="P188" s="917"/>
      <c r="Q188" s="914"/>
      <c r="R188" s="911"/>
      <c r="S188" s="918"/>
      <c r="T188" s="918"/>
      <c r="U188" s="913"/>
    </row>
    <row r="189">
      <c r="A189" s="857">
        <v>6974.0</v>
      </c>
      <c r="B189" s="932">
        <f>VLOOKUP(A189,tsnz!A:F,6,FALSE)</f>
        <v>2026</v>
      </c>
      <c r="C189" s="933" t="str">
        <f>VLOOKUP(A189,tsnz!A:E,5,FALSE)</f>
        <v>Full</v>
      </c>
      <c r="D189" s="934" t="str">
        <f>VLOOKUP(A189,tsnz!A:B,2,FALSE)</f>
        <v>Colin Dilworth</v>
      </c>
      <c r="E189" s="935" t="str">
        <f>VLOOKUP(A189,'Team names'!A:G,7,FALSE)</f>
        <v>Hutt Valley Hawks</v>
      </c>
      <c r="F189" s="936" t="str">
        <f>IF(ISNA(VLOOKUP(A189,tsnz!$A:$G,7,FALSE)), "",(VLOOKUP(A189,tsnz!$A:$G,7,FALSE)))</f>
        <v>A</v>
      </c>
      <c r="G189" s="911" t="str">
        <f t="array" ref="G189">IF(ISNA(VLOOKUP(A189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89" s="911"/>
      <c r="I189" s="911"/>
      <c r="J189" s="911"/>
      <c r="K189" s="911"/>
      <c r="L189" s="912">
        <f t="shared" si="1"/>
        <v>0</v>
      </c>
      <c r="M189" s="913">
        <f>IFERROR(__xludf.DUMMYFUNCTION("(sum(query(sort(transpose($G189:$K189), 1, false), ""select * limit 4"")))"),0.0)</f>
        <v>0</v>
      </c>
      <c r="N189" s="914"/>
      <c r="O189" s="911"/>
      <c r="P189" s="911"/>
      <c r="Q189" s="911"/>
      <c r="R189" s="911"/>
      <c r="S189" s="915"/>
      <c r="T189" s="916"/>
      <c r="U189" s="911"/>
    </row>
    <row r="190">
      <c r="A190" s="724">
        <v>8632.0</v>
      </c>
      <c r="B190" s="932">
        <f>VLOOKUP(A190,tsnz!A:F,6,FALSE)</f>
        <v>2025</v>
      </c>
      <c r="C190" s="933" t="str">
        <f>VLOOKUP(A190,tsnz!A:E,5,FALSE)</f>
        <v>Super</v>
      </c>
      <c r="D190" s="934" t="str">
        <f>VLOOKUP(A190,tsnz!A:B,2,FALSE)</f>
        <v>Neville Bolton</v>
      </c>
      <c r="E190" s="935" t="str">
        <f>VLOOKUP(A190,'Team names'!A:G,7,FALSE)</f>
        <v>Hutt Valley Hawks</v>
      </c>
      <c r="F190" s="936" t="str">
        <f>IF(ISNA(VLOOKUP(A190,tsnz!$A:$G,7,FALSE)), "",(VLOOKUP(A190,tsnz!$A:$G,7,FALSE)))</f>
        <v>C</v>
      </c>
      <c r="G190" s="911" t="str">
        <f t="array" ref="G190">IF(ISNA(VLOOKUP(A190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0" s="911"/>
      <c r="I190" s="911"/>
      <c r="J190" s="911"/>
      <c r="K190" s="911"/>
      <c r="L190" s="912">
        <f t="shared" si="1"/>
        <v>0</v>
      </c>
      <c r="M190" s="913">
        <f>IFERROR(__xludf.DUMMYFUNCTION("(sum(query(sort(transpose($G190:$K190), 1, false), ""select * limit 4"")))"),0.0)</f>
        <v>0</v>
      </c>
      <c r="N190" s="917"/>
      <c r="O190" s="917"/>
      <c r="P190" s="917"/>
      <c r="Q190" s="917"/>
      <c r="R190" s="911"/>
      <c r="S190" s="918"/>
      <c r="T190" s="918"/>
      <c r="U190" s="913"/>
    </row>
    <row r="191">
      <c r="A191" s="342">
        <v>9220.0</v>
      </c>
      <c r="B191" s="932">
        <f>VLOOKUP(A191,tsnz!A:F,6,FALSE)</f>
        <v>2025</v>
      </c>
      <c r="C191" s="933" t="str">
        <f>VLOOKUP(A191,tsnz!A:E,5,FALSE)</f>
        <v>Junior</v>
      </c>
      <c r="D191" s="934" t="str">
        <f>VLOOKUP(A191,tsnz!A:B,2,FALSE)</f>
        <v>Alex Christie</v>
      </c>
      <c r="E191" s="935" t="str">
        <f>VLOOKUP(A191,'Team names'!A:G,7,FALSE)</f>
        <v>Hutt Valley Hawks</v>
      </c>
      <c r="F191" s="936" t="str">
        <f>IF(ISNA(VLOOKUP(A191,tsnz!$A:$G,7,FALSE)), "",(VLOOKUP(A191,tsnz!$A:$G,7,FALSE)))</f>
        <v>B</v>
      </c>
      <c r="G191" s="911" t="str">
        <f t="array" ref="G191">IF(ISNA(VLOOKUP(A191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1" s="911"/>
      <c r="I191" s="911"/>
      <c r="J191" s="911"/>
      <c r="K191" s="911"/>
      <c r="L191" s="912">
        <f t="shared" si="1"/>
        <v>0</v>
      </c>
      <c r="M191" s="913">
        <f>IFERROR(__xludf.DUMMYFUNCTION("(sum(query(sort(transpose($G191:$K191), 1, false), ""select * limit 4"")))"),0.0)</f>
        <v>0</v>
      </c>
      <c r="N191" s="920"/>
      <c r="O191" s="920"/>
      <c r="P191" s="920"/>
      <c r="Q191" s="920"/>
      <c r="R191" s="920"/>
      <c r="S191" s="921">
        <f t="shared" ref="S191:S192" si="8">((SUM(N191:R191)-(ROUND(N191,0)+ROUND(O191,0)+ROUND(P191,0)+ROUND(Q191,0)+ROUND(R191,0)))/10)+ROUND(N191,0)+ROUND(O191,0)+ROUND(P191,0)+ROUND(Q191,0)+ROUND(R191,0)</f>
        <v>0</v>
      </c>
      <c r="T191" s="922"/>
      <c r="U191" s="923">
        <f>IFERROR(__xludf.DUMMYFUNCTION("(sum(query(sort(transpose($N191:$R191), 1, false), ""select * limit 4"")))"),0.0)</f>
        <v>0</v>
      </c>
    </row>
    <row r="192">
      <c r="A192" s="342">
        <v>9331.0</v>
      </c>
      <c r="B192" s="932">
        <f>VLOOKUP(A192,tsnz!A:F,6,FALSE)</f>
        <v>2026</v>
      </c>
      <c r="C192" s="933" t="str">
        <f>VLOOKUP(A192,tsnz!A:E,5,FALSE)</f>
        <v>Junior</v>
      </c>
      <c r="D192" s="934" t="str">
        <f>VLOOKUP(A192,tsnz!A:B,2,FALSE)</f>
        <v>Isaac Junc</v>
      </c>
      <c r="E192" s="935" t="str">
        <f>VLOOKUP(A192,'Team names'!A:G,7,FALSE)</f>
        <v>Hutt Valley Hawks</v>
      </c>
      <c r="F192" s="936" t="str">
        <f>IF(ISNA(VLOOKUP(A192,tsnz!$A:$G,7,FALSE)), "",(VLOOKUP(A192,tsnz!$A:$G,7,FALSE)))</f>
        <v>M</v>
      </c>
      <c r="G192" s="911" t="str">
        <f t="array" ref="G192">IF(ISNA(VLOOKUP(A192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2" s="911"/>
      <c r="I192" s="911"/>
      <c r="J192" s="911"/>
      <c r="K192" s="911"/>
      <c r="L192" s="912">
        <f t="shared" si="1"/>
        <v>0</v>
      </c>
      <c r="M192" s="913">
        <f>IFERROR(__xludf.DUMMYFUNCTION("(sum(query(sort(transpose($G192:$K192), 1, false), ""select * limit 4"")))"),0.0)</f>
        <v>0</v>
      </c>
      <c r="N192" s="920"/>
      <c r="O192" s="920"/>
      <c r="P192" s="920"/>
      <c r="Q192" s="920"/>
      <c r="R192" s="920"/>
      <c r="S192" s="921">
        <f t="shared" si="8"/>
        <v>0</v>
      </c>
      <c r="T192" s="922"/>
      <c r="U192" s="923">
        <f>IFERROR(__xludf.DUMMYFUNCTION("(sum(query(sort(transpose($N192:$R192), 1, false), ""select * limit 4"")))"),0.0)</f>
        <v>0</v>
      </c>
    </row>
    <row r="193">
      <c r="A193" s="724">
        <v>9484.0</v>
      </c>
      <c r="B193" s="932">
        <f>VLOOKUP(A193,tsnz!A:F,6,FALSE)</f>
        <v>2025</v>
      </c>
      <c r="C193" s="933" t="str">
        <f>VLOOKUP(A193,tsnz!A:E,5,FALSE)</f>
        <v>Family</v>
      </c>
      <c r="D193" s="934" t="str">
        <f>VLOOKUP(A193,tsnz!A:B,2,FALSE)</f>
        <v>Cory Coombes</v>
      </c>
      <c r="E193" s="935" t="str">
        <f>VLOOKUP(A193,'Team names'!A:G,7,FALSE)</f>
        <v>Hutt Valley Hawks</v>
      </c>
      <c r="F193" s="936" t="str">
        <f>IF(ISNA(VLOOKUP(A193,tsnz!$A:$G,7,FALSE)), "",(VLOOKUP(A193,tsnz!$A:$G,7,FALSE)))</f>
        <v>C</v>
      </c>
      <c r="G193" s="911" t="str">
        <f t="array" ref="G193">IF(ISNA(VLOOKUP(A193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3" s="911"/>
      <c r="I193" s="911"/>
      <c r="J193" s="911"/>
      <c r="K193" s="911"/>
      <c r="L193" s="912">
        <f t="shared" si="1"/>
        <v>0</v>
      </c>
      <c r="M193" s="913">
        <f>IFERROR(__xludf.DUMMYFUNCTION("(sum(query(sort(transpose($G193:$K193), 1, false), ""select * limit 4"")))"),0.0)</f>
        <v>0</v>
      </c>
      <c r="N193" s="917"/>
      <c r="O193" s="917"/>
      <c r="P193" s="917"/>
      <c r="Q193" s="911"/>
      <c r="R193" s="911"/>
      <c r="S193" s="918"/>
      <c r="T193" s="918"/>
      <c r="U193" s="913"/>
    </row>
    <row r="194">
      <c r="A194" s="724">
        <v>9485.0</v>
      </c>
      <c r="B194" s="932">
        <f>VLOOKUP(A194,tsnz!A:F,6,FALSE)</f>
        <v>2025</v>
      </c>
      <c r="C194" s="933" t="str">
        <f>VLOOKUP(A194,tsnz!A:E,5,FALSE)</f>
        <v>Full</v>
      </c>
      <c r="D194" s="934" t="str">
        <f>VLOOKUP(A194,tsnz!A:B,2,FALSE)</f>
        <v>Paul Coombes</v>
      </c>
      <c r="E194" s="935" t="str">
        <f>VLOOKUP(A194,'Team names'!A:G,7,FALSE)</f>
        <v>Hutt Valley Hawks</v>
      </c>
      <c r="F194" s="936" t="str">
        <f>IF(ISNA(VLOOKUP(A194,tsnz!$A:$G,7,FALSE)), "",(VLOOKUP(A194,tsnz!$A:$G,7,FALSE)))</f>
        <v>D</v>
      </c>
      <c r="G194" s="911" t="str">
        <f t="array" ref="G194">IF(ISNA(VLOOKUP(A194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4" s="911"/>
      <c r="I194" s="911"/>
      <c r="J194" s="911"/>
      <c r="K194" s="911"/>
      <c r="L194" s="912">
        <f t="shared" si="1"/>
        <v>0</v>
      </c>
      <c r="M194" s="913">
        <f>IFERROR(__xludf.DUMMYFUNCTION("(sum(query(sort(transpose($G194:$K194), 1, false), ""select * limit 4"")))"),0.0)</f>
        <v>0</v>
      </c>
      <c r="N194" s="917"/>
      <c r="O194" s="917"/>
      <c r="P194" s="917"/>
      <c r="Q194" s="917"/>
      <c r="R194" s="914"/>
      <c r="S194" s="918"/>
      <c r="T194" s="918"/>
      <c r="U194" s="913"/>
    </row>
    <row r="195">
      <c r="A195" s="724">
        <v>9580.0</v>
      </c>
      <c r="B195" s="932">
        <f>VLOOKUP(A195,tsnz!A:F,6,FALSE)</f>
        <v>2025</v>
      </c>
      <c r="C195" s="933" t="str">
        <f>VLOOKUP(A195,tsnz!A:E,5,FALSE)</f>
        <v>Full</v>
      </c>
      <c r="D195" s="934" t="str">
        <f>VLOOKUP(A195,tsnz!A:B,2,FALSE)</f>
        <v>Jaki Du Preez</v>
      </c>
      <c r="E195" s="935" t="str">
        <f>VLOOKUP(A195,'Team names'!A:G,7,FALSE)</f>
        <v>Hutt Valley Hawks</v>
      </c>
      <c r="F195" s="936" t="str">
        <f>IF(ISNA(VLOOKUP(A195,tsnz!$A:$G,7,FALSE)), "",(VLOOKUP(A195,tsnz!$A:$G,7,FALSE)))</f>
        <v>D</v>
      </c>
      <c r="G195" s="911" t="str">
        <f t="array" ref="G195">IF(ISNA(VLOOKUP(A195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5" s="911"/>
      <c r="I195" s="911"/>
      <c r="J195" s="911"/>
      <c r="K195" s="911"/>
      <c r="L195" s="912">
        <f t="shared" si="1"/>
        <v>0</v>
      </c>
      <c r="M195" s="913">
        <f>IFERROR(__xludf.DUMMYFUNCTION("(sum(query(sort(transpose($G195:$K195), 1, false), ""select * limit 4"")))"),0.0)</f>
        <v>0</v>
      </c>
      <c r="N195" s="917"/>
      <c r="O195" s="917"/>
      <c r="P195" s="917"/>
      <c r="Q195" s="917"/>
      <c r="R195" s="911"/>
      <c r="S195" s="918"/>
      <c r="T195" s="918"/>
      <c r="U195" s="913"/>
    </row>
    <row r="196">
      <c r="A196" s="724">
        <v>9928.0</v>
      </c>
      <c r="B196" s="932">
        <f>VLOOKUP(A196,tsnz!A:F,6,FALSE)</f>
        <v>2026</v>
      </c>
      <c r="C196" s="933" t="str">
        <f>VLOOKUP(A196,tsnz!A:E,5,FALSE)</f>
        <v>Social</v>
      </c>
      <c r="D196" s="934" t="str">
        <f>VLOOKUP(A196,tsnz!A:B,2,FALSE)</f>
        <v>Radu Junc</v>
      </c>
      <c r="E196" s="935" t="str">
        <f>VLOOKUP(A196,'Team names'!A:G,7,FALSE)</f>
        <v>Hutt Valley Hawks</v>
      </c>
      <c r="F196" s="936" t="str">
        <f>IF(ISNA(VLOOKUP(A196,tsnz!$A:$G,7,FALSE)), "",(VLOOKUP(A196,tsnz!$A:$G,7,FALSE)))</f>
        <v>None</v>
      </c>
      <c r="G196" s="911" t="str">
        <f t="array" ref="G196">IF(ISNA(VLOOKUP(A196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6" s="911"/>
      <c r="I196" s="911"/>
      <c r="J196" s="911"/>
      <c r="K196" s="911"/>
      <c r="L196" s="912">
        <f t="shared" si="1"/>
        <v>0</v>
      </c>
      <c r="M196" s="913">
        <f>IFERROR(__xludf.DUMMYFUNCTION("(sum(query(sort(transpose($G196:$K196), 1, false), ""select * limit 4"")))"),0.0)</f>
        <v>0</v>
      </c>
      <c r="N196" s="917"/>
      <c r="O196" s="917"/>
      <c r="P196" s="917"/>
      <c r="Q196" s="917"/>
      <c r="R196" s="911"/>
      <c r="S196" s="918"/>
      <c r="T196" s="918"/>
      <c r="U196" s="913"/>
    </row>
    <row r="197">
      <c r="A197" s="724">
        <v>9947.0</v>
      </c>
      <c r="B197" s="932">
        <f>VLOOKUP(A197,tsnz!A:F,6,FALSE)</f>
        <v>2025</v>
      </c>
      <c r="C197" s="933" t="str">
        <f>VLOOKUP(A197,tsnz!A:E,5,FALSE)</f>
        <v>Full</v>
      </c>
      <c r="D197" s="934" t="str">
        <f>VLOOKUP(A197,tsnz!A:B,2,FALSE)</f>
        <v>Andy McGeorge</v>
      </c>
      <c r="E197" s="935" t="str">
        <f>VLOOKUP(A197,'Team names'!A:G,7,FALSE)</f>
        <v>Hutt Valley Hawks</v>
      </c>
      <c r="F197" s="936" t="str">
        <f>IF(ISNA(VLOOKUP(A197,tsnz!$A:$G,7,FALSE)), "",(VLOOKUP(A197,tsnz!$A:$G,7,FALSE)))</f>
        <v>B</v>
      </c>
      <c r="G197" s="911" t="str">
        <f t="array" ref="G197">IF(ISNA(VLOOKUP(A197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7" s="911"/>
      <c r="I197" s="911"/>
      <c r="J197" s="911"/>
      <c r="K197" s="911"/>
      <c r="L197" s="912">
        <f t="shared" si="1"/>
        <v>0</v>
      </c>
      <c r="M197" s="913">
        <f>IFERROR(__xludf.DUMMYFUNCTION("(sum(query(sort(transpose($G197:$K197), 1, false), ""select * limit 4"")))"),0.0)</f>
        <v>0</v>
      </c>
      <c r="N197" s="917"/>
      <c r="O197" s="917"/>
      <c r="P197" s="917"/>
      <c r="Q197" s="911"/>
      <c r="R197" s="911"/>
      <c r="S197" s="918"/>
      <c r="T197" s="918"/>
      <c r="U197" s="913"/>
    </row>
    <row r="198">
      <c r="A198" s="724">
        <v>10016.0</v>
      </c>
      <c r="B198" s="932">
        <f>VLOOKUP(A198,tsnz!A:F,6,FALSE)</f>
        <v>2026</v>
      </c>
      <c r="C198" s="933" t="str">
        <f>VLOOKUP(A198,tsnz!A:E,5,FALSE)</f>
        <v>Full</v>
      </c>
      <c r="D198" s="934" t="str">
        <f>VLOOKUP(A198,tsnz!A:B,2,FALSE)</f>
        <v>Regan Powell</v>
      </c>
      <c r="E198" s="935" t="str">
        <f>VLOOKUP(A198,'Team names'!A:G,7,FALSE)</f>
        <v>Hutt Valley Hawks</v>
      </c>
      <c r="F198" s="936" t="str">
        <f>IF(ISNA(VLOOKUP(A198,tsnz!$A:$G,7,FALSE)), "",(VLOOKUP(A198,tsnz!$A:$G,7,FALSE)))</f>
        <v>A</v>
      </c>
      <c r="G198" s="911" t="str">
        <f t="array" ref="G198">IF(ISNA(VLOOKUP(A198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8" s="911"/>
      <c r="I198" s="911"/>
      <c r="J198" s="911"/>
      <c r="K198" s="911"/>
      <c r="L198" s="912">
        <f t="shared" si="1"/>
        <v>0</v>
      </c>
      <c r="M198" s="913">
        <f>IFERROR(__xludf.DUMMYFUNCTION("(sum(query(sort(transpose($G198:$K198), 1, false), ""select * limit 4"")))"),0.0)</f>
        <v>0</v>
      </c>
      <c r="N198" s="914"/>
      <c r="O198" s="911"/>
      <c r="P198" s="911"/>
      <c r="Q198" s="911"/>
      <c r="R198" s="911"/>
      <c r="S198" s="915"/>
      <c r="T198" s="916"/>
      <c r="U198" s="911"/>
    </row>
    <row r="199">
      <c r="A199" s="724">
        <v>10031.0</v>
      </c>
      <c r="B199" s="932">
        <f>VLOOKUP(A199,tsnz!A:F,6,FALSE)</f>
        <v>2025</v>
      </c>
      <c r="C199" s="933" t="str">
        <f>VLOOKUP(A199,tsnz!A:E,5,FALSE)</f>
        <v>Full</v>
      </c>
      <c r="D199" s="934" t="str">
        <f>VLOOKUP(A199,tsnz!A:B,2,FALSE)</f>
        <v>Natasha Kenyon</v>
      </c>
      <c r="E199" s="935" t="str">
        <f>VLOOKUP(A199,'Team names'!A:G,7,FALSE)</f>
        <v>Hutt Valley Hawks</v>
      </c>
      <c r="F199" s="936" t="str">
        <f>IF(ISNA(VLOOKUP(A199,tsnz!$A:$G,7,FALSE)), "",(VLOOKUP(A199,tsnz!$A:$G,7,FALSE)))</f>
        <v>C</v>
      </c>
      <c r="G199" s="911" t="str">
        <f t="array" ref="G199">IF(ISNA(VLOOKUP(A199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199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199" s="911"/>
      <c r="I199" s="911"/>
      <c r="J199" s="911"/>
      <c r="K199" s="911"/>
      <c r="L199" s="912">
        <f t="shared" si="1"/>
        <v>0</v>
      </c>
      <c r="M199" s="913">
        <f>IFERROR(__xludf.DUMMYFUNCTION("(sum(query(sort(transpose($G199:$K199), 1, false), ""select * limit 4"")))"),0.0)</f>
        <v>0</v>
      </c>
      <c r="N199" s="917"/>
      <c r="O199" s="917"/>
      <c r="P199" s="917"/>
      <c r="Q199" s="917"/>
      <c r="R199" s="911"/>
      <c r="S199" s="918"/>
      <c r="T199" s="918"/>
      <c r="U199" s="913"/>
    </row>
    <row r="200">
      <c r="A200" s="342">
        <v>10090.0</v>
      </c>
      <c r="B200" s="932">
        <f>VLOOKUP(A200,tsnz!A:F,6,FALSE)</f>
        <v>2025</v>
      </c>
      <c r="C200" s="933" t="str">
        <f>VLOOKUP(A200,tsnz!A:E,5,FALSE)</f>
        <v>Full</v>
      </c>
      <c r="D200" s="934" t="str">
        <f>VLOOKUP(A200,tsnz!A:B,2,FALSE)</f>
        <v>Daniel Christie</v>
      </c>
      <c r="E200" s="935" t="str">
        <f>VLOOKUP(A200,'Team names'!A:G,7,FALSE)</f>
        <v>Hutt Valley Hawks</v>
      </c>
      <c r="F200" s="936" t="str">
        <f>IF(ISNA(VLOOKUP(A200,tsnz!$A:$G,7,FALSE)), "",(VLOOKUP(A200,tsnz!$A:$G,7,FALSE)))</f>
        <v>C</v>
      </c>
      <c r="G200" s="911" t="str">
        <f t="array" ref="G200">IF(ISNA(VLOOKUP(A200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0" s="911"/>
      <c r="I200" s="911"/>
      <c r="J200" s="911"/>
      <c r="K200" s="911"/>
      <c r="L200" s="912">
        <f t="shared" si="1"/>
        <v>0</v>
      </c>
      <c r="M200" s="913">
        <f>IFERROR(__xludf.DUMMYFUNCTION("(sum(query(sort(transpose($G200:$K200), 1, false), ""select * limit 4"")))"),0.0)</f>
        <v>0</v>
      </c>
      <c r="N200" s="914"/>
      <c r="O200" s="911"/>
      <c r="P200" s="911"/>
      <c r="Q200" s="911"/>
      <c r="R200" s="911"/>
      <c r="S200" s="915"/>
      <c r="T200" s="916"/>
      <c r="U200" s="911"/>
    </row>
    <row r="201">
      <c r="A201" s="724">
        <v>10105.0</v>
      </c>
      <c r="B201" s="932">
        <f>VLOOKUP(A201,tsnz!A:F,6,FALSE)</f>
        <v>2026</v>
      </c>
      <c r="C201" s="933" t="str">
        <f>VLOOKUP(A201,tsnz!A:E,5,FALSE)</f>
        <v>Junior</v>
      </c>
      <c r="D201" s="934" t="str">
        <f>VLOOKUP(A201,tsnz!A:B,2,FALSE)</f>
        <v>Hugo Smith</v>
      </c>
      <c r="E201" s="935" t="str">
        <f>VLOOKUP(A201,'Team names'!A:G,7,FALSE)</f>
        <v>Hutt Valley Hawks</v>
      </c>
      <c r="F201" s="936" t="str">
        <f>IF(ISNA(VLOOKUP(A201,tsnz!$A:$G,7,FALSE)), "",(VLOOKUP(A201,tsnz!$A:$G,7,FALSE)))</f>
        <v>B</v>
      </c>
      <c r="G201" s="911" t="str">
        <f t="array" ref="G201">IF(ISNA(VLOOKUP(A201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1" s="911"/>
      <c r="I201" s="911"/>
      <c r="J201" s="911"/>
      <c r="K201" s="911"/>
      <c r="L201" s="912">
        <f t="shared" si="1"/>
        <v>0</v>
      </c>
      <c r="M201" s="913">
        <f>IFERROR(__xludf.DUMMYFUNCTION("(sum(query(sort(transpose($G201:$K201), 1, false), ""select * limit 4"")))"),0.0)</f>
        <v>0</v>
      </c>
      <c r="N201" s="920"/>
      <c r="O201" s="920"/>
      <c r="P201" s="920"/>
      <c r="Q201" s="920"/>
      <c r="R201" s="920"/>
      <c r="S201" s="921">
        <f>((SUM(N201:R201)-(ROUND(N201,0)+ROUND(O201,0)+ROUND(P201,0)+ROUND(Q201,0)+ROUND(R201,0)))/10)+ROUND(N201,0)+ROUND(O201,0)+ROUND(P201,0)+ROUND(Q201,0)+ROUND(R201,0)</f>
        <v>0</v>
      </c>
      <c r="T201" s="922"/>
      <c r="U201" s="923">
        <f>IFERROR(__xludf.DUMMYFUNCTION("(sum(query(sort(transpose($N201:$R201), 1, false), ""select * limit 4"")))"),0.0)</f>
        <v>0</v>
      </c>
    </row>
    <row r="202">
      <c r="A202" s="724">
        <v>10161.0</v>
      </c>
      <c r="B202" s="932">
        <f>VLOOKUP(A202,tsnz!A:F,6,FALSE)</f>
        <v>2025</v>
      </c>
      <c r="C202" s="933" t="str">
        <f>VLOOKUP(A202,tsnz!A:E,5,FALSE)</f>
        <v>Full</v>
      </c>
      <c r="D202" s="934" t="str">
        <f>VLOOKUP(A202,tsnz!A:B,2,FALSE)</f>
        <v>Murray Darrall</v>
      </c>
      <c r="E202" s="935" t="str">
        <f>VLOOKUP(A202,'Team names'!A:G,7,FALSE)</f>
        <v>Hutt Valley Hawks</v>
      </c>
      <c r="F202" s="936" t="str">
        <f>IF(ISNA(VLOOKUP(A202,tsnz!$A:$G,7,FALSE)), "",(VLOOKUP(A202,tsnz!$A:$G,7,FALSE)))</f>
        <v>C</v>
      </c>
      <c r="G202" s="911" t="str">
        <f t="array" ref="G202">IF(ISNA(VLOOKUP(A202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2" s="911"/>
      <c r="I202" s="911"/>
      <c r="J202" s="911"/>
      <c r="K202" s="911"/>
      <c r="L202" s="912">
        <f t="shared" si="1"/>
        <v>0</v>
      </c>
      <c r="M202" s="913">
        <f>IFERROR(__xludf.DUMMYFUNCTION("(sum(query(sort(transpose($G202:$K202), 1, false), ""select * limit 4"")))"),0.0)</f>
        <v>0</v>
      </c>
      <c r="N202" s="917"/>
      <c r="O202" s="917"/>
      <c r="P202" s="917"/>
      <c r="Q202" s="917"/>
      <c r="R202" s="911"/>
      <c r="S202" s="918"/>
      <c r="T202" s="918"/>
      <c r="U202" s="913"/>
    </row>
    <row r="203">
      <c r="A203" s="724">
        <v>10189.0</v>
      </c>
      <c r="B203" s="932">
        <f>VLOOKUP(A203,tsnz!A:F,6,FALSE)</f>
        <v>2025</v>
      </c>
      <c r="C203" s="933" t="str">
        <f>VLOOKUP(A203,tsnz!A:E,5,FALSE)</f>
        <v>Junior</v>
      </c>
      <c r="D203" s="934" t="str">
        <f>VLOOKUP(A203,tsnz!A:B,2,FALSE)</f>
        <v>Molly Keighley</v>
      </c>
      <c r="E203" s="935" t="str">
        <f>VLOOKUP(A203,'Team names'!A:G,7,FALSE)</f>
        <v>Hutt Valley Hawks</v>
      </c>
      <c r="F203" s="936" t="str">
        <f>IF(ISNA(VLOOKUP(A203,tsnz!$A:$G,7,FALSE)), "",(VLOOKUP(A203,tsnz!$A:$G,7,FALSE)))</f>
        <v>B</v>
      </c>
      <c r="G203" s="911" t="str">
        <f t="array" ref="G203">IF(ISNA(VLOOKUP(A203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3" s="911"/>
      <c r="I203" s="911"/>
      <c r="J203" s="911"/>
      <c r="K203" s="911"/>
      <c r="L203" s="912">
        <f t="shared" si="1"/>
        <v>0</v>
      </c>
      <c r="M203" s="913">
        <f>IFERROR(__xludf.DUMMYFUNCTION("(sum(query(sort(transpose($G203:$K203), 1, false), ""select * limit 4"")))"),0.0)</f>
        <v>0</v>
      </c>
      <c r="N203" s="917"/>
      <c r="O203" s="917"/>
      <c r="P203" s="917"/>
      <c r="Q203" s="917"/>
      <c r="R203" s="911"/>
      <c r="S203" s="918"/>
      <c r="T203" s="918"/>
      <c r="U203" s="913">
        <f>IFERROR(__xludf.DUMMYFUNCTION("(sum(query(sort(transpose($N203:$P203), 1, false), ""select * limit 4"")))"),0.0)</f>
        <v>0</v>
      </c>
    </row>
    <row r="204">
      <c r="A204" s="724">
        <v>10193.0</v>
      </c>
      <c r="B204" s="932">
        <f>VLOOKUP(A204,tsnz!A:F,6,FALSE)</f>
        <v>2025</v>
      </c>
      <c r="C204" s="933" t="str">
        <f>VLOOKUP(A204,tsnz!A:E,5,FALSE)</f>
        <v>Junior</v>
      </c>
      <c r="D204" s="934" t="str">
        <f>VLOOKUP(A204,tsnz!A:B,2,FALSE)</f>
        <v>Avneet Bussan</v>
      </c>
      <c r="E204" s="935" t="str">
        <f>VLOOKUP(A204,'Team names'!A:G,7,FALSE)</f>
        <v>Hutt Valley Hawks</v>
      </c>
      <c r="F204" s="936" t="str">
        <f>IF(ISNA(VLOOKUP(A204,tsnz!$A:$G,7,FALSE)), "",(VLOOKUP(A204,tsnz!$A:$G,7,FALSE)))</f>
        <v>C</v>
      </c>
      <c r="G204" s="911" t="str">
        <f t="array" ref="G204">IF(ISNA(VLOOKUP(A204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4" s="931"/>
      <c r="I204" s="911"/>
      <c r="J204" s="911"/>
      <c r="K204" s="911"/>
      <c r="L204" s="912">
        <f t="shared" si="1"/>
        <v>0</v>
      </c>
      <c r="M204" s="913">
        <f>IFERROR(__xludf.DUMMYFUNCTION("(sum(query(sort(transpose($G204:$K204), 1, false), ""select * limit 4"")))"),0.0)</f>
        <v>0</v>
      </c>
      <c r="N204" s="920"/>
      <c r="O204" s="920"/>
      <c r="P204" s="920"/>
      <c r="Q204" s="920"/>
      <c r="R204" s="920"/>
      <c r="S204" s="921">
        <f>((SUM(N204:R204)-(ROUND(N204,0)+ROUND(O204,0)+ROUND(P204,0)+ROUND(Q204,0)+ROUND(R204,0)))/10)+ROUND(N204,0)+ROUND(O204,0)+ROUND(P204,0)+ROUND(Q204,0)+ROUND(R204,0)</f>
        <v>0</v>
      </c>
      <c r="T204" s="922"/>
      <c r="U204" s="923">
        <f>IFERROR(__xludf.DUMMYFUNCTION("(sum(query(sort(transpose($N204:$R204), 1, false), ""select * limit 4"")))"),0.0)</f>
        <v>0</v>
      </c>
    </row>
    <row r="205">
      <c r="A205" s="724">
        <v>10210.0</v>
      </c>
      <c r="B205" s="932">
        <f>VLOOKUP(A205,tsnz!A:F,6,FALSE)</f>
        <v>2025</v>
      </c>
      <c r="C205" s="933" t="str">
        <f>VLOOKUP(A205,tsnz!A:E,5,FALSE)</f>
        <v>Junior</v>
      </c>
      <c r="D205" s="934" t="str">
        <f>VLOOKUP(A205,tsnz!A:B,2,FALSE)</f>
        <v>Jorja Turvey</v>
      </c>
      <c r="E205" s="935" t="str">
        <f>VLOOKUP(A205,'Team names'!A:G,7,FALSE)</f>
        <v>Hutt Valley Hawks</v>
      </c>
      <c r="F205" s="936" t="str">
        <f>IF(ISNA(VLOOKUP(A205,tsnz!$A:$G,7,FALSE)), "",(VLOOKUP(A205,tsnz!$A:$G,7,FALSE)))</f>
        <v>D</v>
      </c>
      <c r="G205" s="911" t="str">
        <f t="array" ref="G205">IF(ISNA(VLOOKUP(A205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5" s="911"/>
      <c r="I205" s="911"/>
      <c r="J205" s="911"/>
      <c r="K205" s="911"/>
      <c r="L205" s="912">
        <f t="shared" si="1"/>
        <v>0</v>
      </c>
      <c r="M205" s="913">
        <f>IFERROR(__xludf.DUMMYFUNCTION("(sum(query(sort(transpose($G205:$K205), 1, false), ""select * limit 4"")))"),0.0)</f>
        <v>0</v>
      </c>
      <c r="N205" s="917"/>
      <c r="O205" s="917"/>
      <c r="P205" s="917"/>
      <c r="Q205" s="917"/>
      <c r="R205" s="911"/>
      <c r="S205" s="918"/>
      <c r="T205" s="918"/>
      <c r="U205" s="913">
        <f>IFERROR(__xludf.DUMMYFUNCTION("(sum(query(sort(transpose($N205:$P205), 1, false), ""select * limit 4"")))"),0.0)</f>
        <v>0</v>
      </c>
    </row>
    <row r="206">
      <c r="A206" s="724">
        <v>10211.0</v>
      </c>
      <c r="B206" s="932">
        <f>VLOOKUP(A206,tsnz!A:F,6,FALSE)</f>
        <v>2025</v>
      </c>
      <c r="C206" s="933" t="str">
        <f>VLOOKUP(A206,tsnz!A:E,5,FALSE)</f>
        <v>Junior</v>
      </c>
      <c r="D206" s="934" t="str">
        <f>VLOOKUP(A206,tsnz!A:B,2,FALSE)</f>
        <v>Sophie Moore</v>
      </c>
      <c r="E206" s="935" t="str">
        <f>VLOOKUP(A206,'Team names'!A:G,7,FALSE)</f>
        <v>Hutt Valley Hawks</v>
      </c>
      <c r="F206" s="936" t="str">
        <f>IF(ISNA(VLOOKUP(A206,tsnz!$A:$G,7,FALSE)), "",(VLOOKUP(A206,tsnz!$A:$G,7,FALSE)))</f>
        <v>B</v>
      </c>
      <c r="G206" s="911" t="str">
        <f t="array" ref="G206">IF(ISNA(VLOOKUP(A206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6" s="911"/>
      <c r="I206" s="911"/>
      <c r="J206" s="911"/>
      <c r="K206" s="911"/>
      <c r="L206" s="912">
        <f t="shared" si="1"/>
        <v>0</v>
      </c>
      <c r="M206" s="913">
        <f>IFERROR(__xludf.DUMMYFUNCTION("(sum(query(sort(transpose($G206:$K206), 1, false), ""select * limit 4"")))"),0.0)</f>
        <v>0</v>
      </c>
      <c r="N206" s="920"/>
      <c r="O206" s="920"/>
      <c r="P206" s="920"/>
      <c r="Q206" s="920"/>
      <c r="R206" s="920"/>
      <c r="S206" s="921">
        <f t="shared" ref="S206:S207" si="9">((SUM(N206:R206)-(ROUND(N206,0)+ROUND(O206,0)+ROUND(P206,0)+ROUND(Q206,0)+ROUND(R206,0)))/10)+ROUND(N206,0)+ROUND(O206,0)+ROUND(P206,0)+ROUND(Q206,0)+ROUND(R206,0)</f>
        <v>0</v>
      </c>
      <c r="T206" s="922"/>
      <c r="U206" s="923">
        <f>IFERROR(__xludf.DUMMYFUNCTION("(sum(query(sort(transpose($N206:$R206), 1, false), ""select * limit 4"")))"),0.0)</f>
        <v>0</v>
      </c>
    </row>
    <row r="207">
      <c r="A207" s="724">
        <v>10212.0</v>
      </c>
      <c r="B207" s="932">
        <f>VLOOKUP(A207,tsnz!A:F,6,FALSE)</f>
        <v>2025</v>
      </c>
      <c r="C207" s="933" t="str">
        <f>VLOOKUP(A207,tsnz!A:E,5,FALSE)</f>
        <v>Junior</v>
      </c>
      <c r="D207" s="934" t="str">
        <f>VLOOKUP(A207,tsnz!A:B,2,FALSE)</f>
        <v>Lachlan Moore</v>
      </c>
      <c r="E207" s="935" t="str">
        <f>VLOOKUP(A207,'Team names'!A:G,7,FALSE)</f>
        <v>Hutt Valley Hawks</v>
      </c>
      <c r="F207" s="936" t="str">
        <f>IF(ISNA(VLOOKUP(A207,tsnz!$A:$G,7,FALSE)), "",(VLOOKUP(A207,tsnz!$A:$G,7,FALSE)))</f>
        <v>B</v>
      </c>
      <c r="G207" s="911" t="str">
        <f t="array" ref="G207">IF(ISNA(VLOOKUP(A207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7" s="911"/>
      <c r="I207" s="911"/>
      <c r="J207" s="911"/>
      <c r="K207" s="911"/>
      <c r="L207" s="912">
        <f t="shared" si="1"/>
        <v>0</v>
      </c>
      <c r="M207" s="913">
        <f>IFERROR(__xludf.DUMMYFUNCTION("(sum(query(sort(transpose($G207:$K207), 1, false), ""select * limit 4"")))"),0.0)</f>
        <v>0</v>
      </c>
      <c r="N207" s="920"/>
      <c r="O207" s="920"/>
      <c r="P207" s="920"/>
      <c r="Q207" s="920"/>
      <c r="R207" s="920"/>
      <c r="S207" s="921">
        <f t="shared" si="9"/>
        <v>0</v>
      </c>
      <c r="T207" s="922"/>
      <c r="U207" s="923">
        <f>IFERROR(__xludf.DUMMYFUNCTION("(sum(query(sort(transpose($N207:$R207), 1, false), ""select * limit 4"")))"),0.0)</f>
        <v>0</v>
      </c>
    </row>
    <row r="208">
      <c r="A208" s="724">
        <v>10252.0</v>
      </c>
      <c r="B208" s="932">
        <f>VLOOKUP(A208,tsnz!A:F,6,FALSE)</f>
        <v>2026</v>
      </c>
      <c r="C208" s="933" t="str">
        <f>VLOOKUP(A208,tsnz!A:E,5,FALSE)</f>
        <v>Social</v>
      </c>
      <c r="D208" s="934" t="str">
        <f>VLOOKUP(A208,tsnz!A:B,2,FALSE)</f>
        <v>Matt Smith</v>
      </c>
      <c r="E208" s="935" t="str">
        <f>VLOOKUP(A208,'Team names'!A:G,7,FALSE)</f>
        <v>Hutt Valley Hawks</v>
      </c>
      <c r="F208" s="936" t="str">
        <f>IF(ISNA(VLOOKUP(A208,tsnz!$A:$G,7,FALSE)), "",(VLOOKUP(A208,tsnz!$A:$G,7,FALSE)))</f>
        <v>None</v>
      </c>
      <c r="G208" s="911" t="str">
        <f t="array" ref="G208">IF(ISNA(VLOOKUP(A208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8" s="911"/>
      <c r="I208" s="911"/>
      <c r="J208" s="911"/>
      <c r="K208" s="911"/>
      <c r="L208" s="912">
        <f t="shared" si="1"/>
        <v>0</v>
      </c>
      <c r="M208" s="913">
        <f>IFERROR(__xludf.DUMMYFUNCTION("(sum(query(sort(transpose($G208:$K208), 1, false), ""select * limit 4"")))"),0.0)</f>
        <v>0</v>
      </c>
      <c r="N208" s="917"/>
      <c r="O208" s="917"/>
      <c r="P208" s="917"/>
      <c r="Q208" s="917"/>
      <c r="R208" s="914"/>
      <c r="S208" s="918"/>
      <c r="T208" s="918"/>
      <c r="U208" s="913"/>
    </row>
    <row r="209">
      <c r="A209" s="724">
        <v>10254.0</v>
      </c>
      <c r="B209" s="932">
        <f>VLOOKUP(A209,tsnz!A:F,6,FALSE)</f>
        <v>2025</v>
      </c>
      <c r="C209" s="933" t="str">
        <f>VLOOKUP(A209,tsnz!A:E,5,FALSE)</f>
        <v>Full</v>
      </c>
      <c r="D209" s="934" t="str">
        <f>VLOOKUP(A209,tsnz!A:B,2,FALSE)</f>
        <v>Daniel Lowe</v>
      </c>
      <c r="E209" s="935" t="str">
        <f>VLOOKUP(A209,'Team names'!A:G,7,FALSE)</f>
        <v>Hutt Valley Hawks</v>
      </c>
      <c r="F209" s="936" t="str">
        <f>IF(ISNA(VLOOKUP(A209,tsnz!$A:$G,7,FALSE)), "",(VLOOKUP(A209,tsnz!$A:$G,7,FALSE)))</f>
        <v>C</v>
      </c>
      <c r="G209" s="911" t="str">
        <f t="array" ref="G209">IF(ISNA(VLOOKUP(A209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09" s="911"/>
      <c r="I209" s="911"/>
      <c r="J209" s="911"/>
      <c r="K209" s="911"/>
      <c r="L209" s="912">
        <f t="shared" si="1"/>
        <v>0</v>
      </c>
      <c r="M209" s="913">
        <f>IFERROR(__xludf.DUMMYFUNCTION("(sum(query(sort(transpose($G209:$K209), 1, false), ""select * limit 4"")))"),0.0)</f>
        <v>0</v>
      </c>
      <c r="N209" s="917"/>
      <c r="O209" s="917"/>
      <c r="P209" s="917"/>
      <c r="Q209" s="911"/>
      <c r="R209" s="911"/>
      <c r="S209" s="918"/>
      <c r="T209" s="918"/>
      <c r="U209" s="913"/>
    </row>
    <row r="210">
      <c r="A210" s="724">
        <v>10272.0</v>
      </c>
      <c r="B210" s="932">
        <f>VLOOKUP(A210,tsnz!A:F,6,FALSE)</f>
        <v>2025</v>
      </c>
      <c r="C210" s="933" t="str">
        <f>VLOOKUP(A210,tsnz!A:E,5,FALSE)</f>
        <v>Junior</v>
      </c>
      <c r="D210" s="934" t="str">
        <f>VLOOKUP(A210,tsnz!A:B,2,FALSE)</f>
        <v>Vesper Lipsham</v>
      </c>
      <c r="E210" s="935" t="str">
        <f>VLOOKUP(A210,'Team names'!A:G,7,FALSE)</f>
        <v>Hutt Valley Hawks</v>
      </c>
      <c r="F210" s="936" t="str">
        <f>IF(ISNA(VLOOKUP(A210,tsnz!$A:$G,7,FALSE)), "",(VLOOKUP(A210,tsnz!$A:$G,7,FALSE)))</f>
        <v>C</v>
      </c>
      <c r="G210" s="911" t="str">
        <f t="array" ref="G210">IF(ISNA(VLOOKUP(A210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0" s="911"/>
      <c r="I210" s="911"/>
      <c r="J210" s="911"/>
      <c r="K210" s="911"/>
      <c r="L210" s="912">
        <f t="shared" si="1"/>
        <v>0</v>
      </c>
      <c r="M210" s="913">
        <f>IFERROR(__xludf.DUMMYFUNCTION("(sum(query(sort(transpose($G210:$K210), 1, false), ""select * limit 4"")))"),0.0)</f>
        <v>0</v>
      </c>
      <c r="N210" s="920"/>
      <c r="O210" s="920"/>
      <c r="P210" s="920"/>
      <c r="Q210" s="920"/>
      <c r="R210" s="920"/>
      <c r="S210" s="921">
        <f>((SUM(N210:R210)-(ROUND(N210,0)+ROUND(O210,0)+ROUND(P210,0)+ROUND(Q210,0)+ROUND(R210,0)))/10)+ROUND(N210,0)+ROUND(O210,0)+ROUND(P210,0)+ROUND(Q210,0)+ROUND(R210,0)</f>
        <v>0</v>
      </c>
      <c r="T210" s="922"/>
      <c r="U210" s="923">
        <f>IFERROR(__xludf.DUMMYFUNCTION("(sum(query(sort(transpose($N210:$R210), 1, false), ""select * limit 4"")))"),0.0)</f>
        <v>0</v>
      </c>
    </row>
    <row r="211">
      <c r="A211" s="724">
        <v>10278.0</v>
      </c>
      <c r="B211" s="932">
        <f>VLOOKUP(A211,tsnz!A:F,6,FALSE)</f>
        <v>2025</v>
      </c>
      <c r="C211" s="933" t="str">
        <f>VLOOKUP(A211,tsnz!A:E,5,FALSE)</f>
        <v>Junior</v>
      </c>
      <c r="D211" s="934" t="str">
        <f>VLOOKUP(A211,tsnz!A:B,2,FALSE)</f>
        <v>Nakul Hiros</v>
      </c>
      <c r="E211" s="935" t="str">
        <f>VLOOKUP(A211,'Team names'!A:G,7,FALSE)</f>
        <v>Hutt Valley Hawks</v>
      </c>
      <c r="F211" s="936" t="str">
        <f>IF(ISNA(VLOOKUP(A211,tsnz!$A:$G,7,FALSE)), "",(VLOOKUP(A211,tsnz!$A:$G,7,FALSE)))</f>
        <v>D</v>
      </c>
      <c r="G211" s="911" t="str">
        <f t="array" ref="G211">IF(ISNA(VLOOKUP(A211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1" s="911"/>
      <c r="I211" s="911"/>
      <c r="J211" s="911"/>
      <c r="K211" s="911"/>
      <c r="L211" s="912">
        <f t="shared" si="1"/>
        <v>0</v>
      </c>
      <c r="M211" s="913">
        <f>IFERROR(__xludf.DUMMYFUNCTION("(sum(query(sort(transpose($G211:$K211), 1, false), ""select * limit 4"")))"),0.0)</f>
        <v>0</v>
      </c>
      <c r="N211" s="917"/>
      <c r="O211" s="917"/>
      <c r="P211" s="917"/>
      <c r="Q211" s="917"/>
      <c r="R211" s="911"/>
      <c r="S211" s="918"/>
      <c r="T211" s="918"/>
      <c r="U211" s="913">
        <f>IFERROR(__xludf.DUMMYFUNCTION("(sum(query(sort(transpose($N211:$P211), 1, false), ""select * limit 4"")))"),0.0)</f>
        <v>0</v>
      </c>
    </row>
    <row r="212">
      <c r="A212" s="724">
        <v>10279.0</v>
      </c>
      <c r="B212" s="932">
        <f>VLOOKUP(A212,tsnz!A:F,6,FALSE)</f>
        <v>2025</v>
      </c>
      <c r="C212" s="933" t="str">
        <f>VLOOKUP(A212,tsnz!A:E,5,FALSE)</f>
        <v>Junior</v>
      </c>
      <c r="D212" s="934" t="str">
        <f>VLOOKUP(A212,tsnz!A:B,2,FALSE)</f>
        <v>Jess Batt</v>
      </c>
      <c r="E212" s="935" t="str">
        <f>VLOOKUP(A212,'Team names'!A:G,7,FALSE)</f>
        <v>Hutt Valley Hawks</v>
      </c>
      <c r="F212" s="936" t="str">
        <f>IF(ISNA(VLOOKUP(A212,tsnz!$A:$G,7,FALSE)), "",(VLOOKUP(A212,tsnz!$A:$G,7,FALSE)))</f>
        <v>D</v>
      </c>
      <c r="G212" s="911" t="str">
        <f t="array" ref="G212">IF(ISNA(VLOOKUP(A212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2" s="911"/>
      <c r="I212" s="911"/>
      <c r="J212" s="911"/>
      <c r="K212" s="911"/>
      <c r="L212" s="912">
        <f t="shared" si="1"/>
        <v>0</v>
      </c>
      <c r="M212" s="913">
        <f>IFERROR(__xludf.DUMMYFUNCTION("(sum(query(sort(transpose($G212:$K212), 1, false), ""select * limit 4"")))"),0.0)</f>
        <v>0</v>
      </c>
      <c r="N212" s="917"/>
      <c r="O212" s="917"/>
      <c r="P212" s="917"/>
      <c r="Q212" s="917"/>
      <c r="R212" s="911"/>
      <c r="S212" s="918"/>
      <c r="T212" s="918"/>
      <c r="U212" s="913">
        <f>IFERROR(__xludf.DUMMYFUNCTION("(sum(query(sort(transpose($N212:$P212), 1, false), ""select * limit 4"")))"),0.0)</f>
        <v>0</v>
      </c>
    </row>
    <row r="213">
      <c r="A213" s="724">
        <v>10299.0</v>
      </c>
      <c r="B213" s="932">
        <f>VLOOKUP(A213,tsnz!A:F,6,FALSE)</f>
        <v>2025</v>
      </c>
      <c r="C213" s="933" t="str">
        <f>VLOOKUP(A213,tsnz!A:E,5,FALSE)</f>
        <v>First Year - Full</v>
      </c>
      <c r="D213" s="934" t="str">
        <f>VLOOKUP(A213,tsnz!A:B,2,FALSE)</f>
        <v>Cliff Small</v>
      </c>
      <c r="E213" s="935" t="str">
        <f>VLOOKUP(A213,'Team names'!A:G,7,FALSE)</f>
        <v>Hutt Valley Hawks</v>
      </c>
      <c r="F213" s="936" t="str">
        <f>IF(ISNA(VLOOKUP(A213,tsnz!$A:$G,7,FALSE)), "",(VLOOKUP(A213,tsnz!$A:$G,7,FALSE)))</f>
        <v>B</v>
      </c>
      <c r="G213" s="911" t="str">
        <f t="array" ref="G213">IF(ISNA(VLOOKUP(A213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3" s="911"/>
      <c r="I213" s="911"/>
      <c r="J213" s="911"/>
      <c r="K213" s="911"/>
      <c r="L213" s="912">
        <f t="shared" si="1"/>
        <v>0</v>
      </c>
      <c r="M213" s="913">
        <f>IFERROR(__xludf.DUMMYFUNCTION("(sum(query(sort(transpose($G213:$K213), 1, false), ""select * limit 4"")))"),0.0)</f>
        <v>0</v>
      </c>
      <c r="N213" s="917"/>
      <c r="O213" s="917"/>
      <c r="P213" s="917"/>
      <c r="Q213" s="917"/>
      <c r="R213" s="914"/>
      <c r="S213" s="918"/>
      <c r="T213" s="919"/>
      <c r="U213" s="911"/>
    </row>
    <row r="214">
      <c r="A214" s="853">
        <v>10320.0</v>
      </c>
      <c r="B214" s="932">
        <f>VLOOKUP(A214,tsnz!A:F,6,FALSE)</f>
        <v>2025</v>
      </c>
      <c r="C214" s="933" t="str">
        <f>VLOOKUP(A214,tsnz!A:E,5,FALSE)</f>
        <v>First Year - Full</v>
      </c>
      <c r="D214" s="934" t="str">
        <f>VLOOKUP(A214,tsnz!A:B,2,FALSE)</f>
        <v>Anooj James</v>
      </c>
      <c r="E214" s="935" t="str">
        <f>VLOOKUP(A214,'Team names'!A:G,7,FALSE)</f>
        <v>Hutt Valley Hawks</v>
      </c>
      <c r="F214" s="936" t="str">
        <f>IF(ISNA(VLOOKUP(A214,tsnz!$A:$G,7,FALSE)), "",(VLOOKUP(A214,tsnz!$A:$G,7,FALSE)))</f>
        <v>D</v>
      </c>
      <c r="G214" s="911" t="str">
        <f t="array" ref="G214">IF(ISNA(VLOOKUP(A214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4" s="911"/>
      <c r="I214" s="911"/>
      <c r="J214" s="911"/>
      <c r="K214" s="911"/>
      <c r="L214" s="912">
        <f t="shared" si="1"/>
        <v>0</v>
      </c>
      <c r="M214" s="913">
        <f>IFERROR(__xludf.DUMMYFUNCTION("(sum(query(sort(transpose($G214:$K214), 1, false), ""select * limit 4"")))"),0.0)</f>
        <v>0</v>
      </c>
      <c r="N214" s="917"/>
      <c r="O214" s="917"/>
      <c r="P214" s="917"/>
      <c r="Q214" s="911"/>
      <c r="R214" s="911"/>
      <c r="S214" s="918"/>
      <c r="T214" s="918"/>
      <c r="U214" s="913"/>
    </row>
    <row r="215">
      <c r="A215" s="853">
        <v>10376.0</v>
      </c>
      <c r="B215" s="932">
        <f>VLOOKUP(A215,tsnz!A:F,6,FALSE)</f>
        <v>2025</v>
      </c>
      <c r="C215" s="933" t="str">
        <f>VLOOKUP(A215,tsnz!A:E,5,FALSE)</f>
        <v>Junior</v>
      </c>
      <c r="D215" s="934" t="str">
        <f>VLOOKUP(A215,tsnz!A:B,2,FALSE)</f>
        <v>Jatin Braich</v>
      </c>
      <c r="E215" s="935" t="str">
        <f>VLOOKUP(A215,'Team names'!A:G,7,FALSE)</f>
        <v>Hutt Valley Hawks</v>
      </c>
      <c r="F215" s="936" t="str">
        <f>IF(ISNA(VLOOKUP(A215,tsnz!$A:$G,7,FALSE)), "",(VLOOKUP(A215,tsnz!$A:$G,7,FALSE)))</f>
        <v>D</v>
      </c>
      <c r="G215" s="911" t="str">
        <f t="array" ref="G215">IF(ISNA(VLOOKUP(A215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5" s="911"/>
      <c r="I215" s="911"/>
      <c r="J215" s="911"/>
      <c r="K215" s="911"/>
      <c r="L215" s="912">
        <f t="shared" si="1"/>
        <v>0</v>
      </c>
      <c r="M215" s="913">
        <f>IFERROR(__xludf.DUMMYFUNCTION("(sum(query(sort(transpose($G215:$K215), 1, false), ""select * limit 4"")))"),0.0)</f>
        <v>0</v>
      </c>
      <c r="N215" s="917"/>
      <c r="O215" s="917"/>
      <c r="P215" s="917"/>
      <c r="Q215" s="917"/>
      <c r="R215" s="911"/>
      <c r="S215" s="918"/>
      <c r="T215" s="918"/>
      <c r="U215" s="913">
        <f>IFERROR(__xludf.DUMMYFUNCTION("(sum(query(sort(transpose($N215:$P215), 1, false), ""select * limit 4"")))"),0.0)</f>
        <v>0</v>
      </c>
    </row>
    <row r="216">
      <c r="A216" s="853">
        <v>10379.0</v>
      </c>
      <c r="B216" s="932">
        <f>VLOOKUP(A216,tsnz!A:F,6,FALSE)</f>
        <v>2025</v>
      </c>
      <c r="C216" s="933" t="str">
        <f>VLOOKUP(A216,tsnz!A:E,5,FALSE)</f>
        <v>Junior</v>
      </c>
      <c r="D216" s="934" t="str">
        <f>VLOOKUP(A216,tsnz!A:B,2,FALSE)</f>
        <v>Mouni Karthikeyan</v>
      </c>
      <c r="E216" s="935" t="str">
        <f>VLOOKUP(A216,'Team names'!A:G,7,FALSE)</f>
        <v>Hutt Valley Hawks</v>
      </c>
      <c r="F216" s="936" t="str">
        <f>IF(ISNA(VLOOKUP(A216,tsnz!$A:$G,7,FALSE)), "",(VLOOKUP(A216,tsnz!$A:$G,7,FALSE)))</f>
        <v>D</v>
      </c>
      <c r="G216" s="911" t="str">
        <f t="array" ref="G216">IF(ISNA(VLOOKUP(A216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6" s="911"/>
      <c r="I216" s="911"/>
      <c r="J216" s="911"/>
      <c r="K216" s="911"/>
      <c r="L216" s="912">
        <f t="shared" si="1"/>
        <v>0</v>
      </c>
      <c r="M216" s="913">
        <f>IFERROR(__xludf.DUMMYFUNCTION("(sum(query(sort(transpose($G216:$K216), 1, false), ""select * limit 4"")))"),0.0)</f>
        <v>0</v>
      </c>
      <c r="N216" s="917"/>
      <c r="O216" s="917"/>
      <c r="P216" s="917"/>
      <c r="Q216" s="917"/>
      <c r="R216" s="911"/>
      <c r="S216" s="918"/>
      <c r="T216" s="918"/>
      <c r="U216" s="913">
        <f>IFERROR(__xludf.DUMMYFUNCTION("(sum(query(sort(transpose($N216:$P216), 1, false), ""select * limit 4"")))"),0.0)</f>
        <v>0</v>
      </c>
    </row>
    <row r="217">
      <c r="A217" s="853">
        <v>10406.0</v>
      </c>
      <c r="B217" s="932">
        <f>VLOOKUP(A217,tsnz!A:F,6,FALSE)</f>
        <v>2025</v>
      </c>
      <c r="C217" s="933" t="str">
        <f>VLOOKUP(A217,tsnz!A:E,5,FALSE)</f>
        <v>Family</v>
      </c>
      <c r="D217" s="934" t="str">
        <f>VLOOKUP(A217,tsnz!A:B,2,FALSE)</f>
        <v>Kade Sarten</v>
      </c>
      <c r="E217" s="935" t="str">
        <f>VLOOKUP(A217,'Team names'!A:G,7,FALSE)</f>
        <v>Hutt Valley Hawks</v>
      </c>
      <c r="F217" s="936" t="str">
        <f>IF(ISNA(VLOOKUP(A217,tsnz!$A:$G,7,FALSE)), "",(VLOOKUP(A217,tsnz!$A:$G,7,FALSE)))</f>
        <v>D</v>
      </c>
      <c r="G217" s="911" t="str">
        <f t="array" ref="G217">IF(ISNA(VLOOKUP(A217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7" s="911"/>
      <c r="I217" s="911"/>
      <c r="J217" s="911"/>
      <c r="K217" s="911"/>
      <c r="L217" s="912">
        <f t="shared" si="1"/>
        <v>0</v>
      </c>
      <c r="M217" s="913">
        <f>IFERROR(__xludf.DUMMYFUNCTION("(sum(query(sort(transpose($G217:$K217), 1, false), ""select * limit 4"")))"),0.0)</f>
        <v>0</v>
      </c>
      <c r="N217" s="917"/>
      <c r="O217" s="917"/>
      <c r="P217" s="917"/>
      <c r="Q217" s="917"/>
      <c r="R217" s="911"/>
      <c r="S217" s="915"/>
      <c r="T217" s="915"/>
      <c r="U217" s="911"/>
    </row>
    <row r="218">
      <c r="A218" s="724">
        <v>9569.0</v>
      </c>
      <c r="B218" s="932">
        <f>VLOOKUP(A218,tsnz!A:F,6,FALSE)</f>
        <v>2025</v>
      </c>
      <c r="C218" s="933" t="str">
        <f>VLOOKUP(A218,tsnz!A:E,5,FALSE)</f>
        <v>Junior</v>
      </c>
      <c r="D218" s="934" t="str">
        <f>VLOOKUP(A218,tsnz!A:B,2,FALSE)</f>
        <v>Tristan Bain</v>
      </c>
      <c r="E218" s="935" t="str">
        <f>VLOOKUP(A218,'Team names'!A:G,7,FALSE)</f>
        <v>Hutt Valley Hawks</v>
      </c>
      <c r="F218" s="936" t="str">
        <f>IF(ISNA(VLOOKUP(A218,tsnz!$A:$G,7,FALSE)), "",(VLOOKUP(A218,tsnz!$A:$G,7,FALSE)))</f>
        <v>D</v>
      </c>
      <c r="G218" s="911" t="str">
        <f t="array" ref="G218">IF(ISNA(VLOOKUP(A218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8" s="911"/>
      <c r="I218" s="911"/>
      <c r="J218" s="911"/>
      <c r="K218" s="911"/>
      <c r="L218" s="912">
        <f t="shared" si="1"/>
        <v>0</v>
      </c>
      <c r="M218" s="913">
        <f>IFERROR(__xludf.DUMMYFUNCTION("(sum(query(sort(transpose($G218:$K218), 1, false), ""select * limit 4"")))"),0.0)</f>
        <v>0</v>
      </c>
      <c r="N218" s="917"/>
      <c r="O218" s="917"/>
      <c r="P218" s="917"/>
      <c r="Q218" s="911"/>
      <c r="R218" s="911"/>
      <c r="S218" s="918">
        <f>((SUM(N218:R218)-(ROUND(N218,0)+ROUND(O218,0)+ROUND(P218,0)+ROUND(Q218,0)+ROUND(R218,0)))/10)+ROUND(N218,0)+ROUND(O218,0)+ROUND(P218,0)+ROUND(Q218,0)+ROUND(R218,0)</f>
        <v>0</v>
      </c>
      <c r="T218" s="918"/>
      <c r="U218" s="913">
        <f>IFERROR(__xludf.DUMMYFUNCTION("(sum(query(sort(transpose($N218:$P218), 1, false), ""select * limit 4"")))"),0.0)</f>
        <v>0</v>
      </c>
    </row>
    <row r="219">
      <c r="A219" s="724">
        <v>4504.0</v>
      </c>
      <c r="B219" s="932" t="str">
        <f>VLOOKUP(A219,tsnz!A:E,5,FALSE)</f>
        <v>Super</v>
      </c>
      <c r="C219" s="933" t="str">
        <f>VLOOKUP(A219,tsnz!A:E,5,FALSE)</f>
        <v>Super</v>
      </c>
      <c r="D219" s="934" t="str">
        <f>VLOOKUP(A219,tsnz!A:B,2,FALSE)</f>
        <v>Vaughan Monks</v>
      </c>
      <c r="E219" s="935" t="str">
        <f>VLOOKUP(A219,'Team names'!A:G,7,FALSE)</f>
        <v>Hutt Valley Hawks</v>
      </c>
      <c r="F219" s="936" t="str">
        <f>IF(ISNA(VLOOKUP(A219,tsnz!$A:$G,7,FALSE)), "",(VLOOKUP(A219,tsnz!$A:$G,7,FALSE)))</f>
        <v>C</v>
      </c>
      <c r="G219" s="911" t="str">
        <f t="array" ref="G219">IF(ISNA(VLOOKUP(A219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19" s="911"/>
      <c r="I219" s="911"/>
      <c r="J219" s="911"/>
      <c r="K219" s="911"/>
      <c r="L219" s="912">
        <f t="shared" si="1"/>
        <v>0</v>
      </c>
      <c r="M219" s="913">
        <f>IFERROR(__xludf.DUMMYFUNCTION("(sum(query(sort(transpose($G219:$K219), 1, false), ""select * limit 4"")))"),0.0)</f>
        <v>0</v>
      </c>
      <c r="N219" s="917"/>
      <c r="O219" s="917"/>
      <c r="P219" s="917"/>
      <c r="Q219" s="911"/>
      <c r="R219" s="911"/>
      <c r="S219" s="918"/>
      <c r="T219" s="918"/>
      <c r="U219" s="913"/>
    </row>
    <row r="220">
      <c r="A220" s="724">
        <v>1345.0</v>
      </c>
      <c r="B220" s="906">
        <f>VLOOKUP(A220,tsnz!A:F,6,FALSE)</f>
        <v>2026</v>
      </c>
      <c r="C220" s="907" t="str">
        <f>VLOOKUP(A220,tsnz!A:E,5,FALSE)</f>
        <v>Full</v>
      </c>
      <c r="D220" s="908" t="str">
        <f>VLOOKUP(A220,tsnz!A:B,2,FALSE)</f>
        <v>Chris Sherwood</v>
      </c>
      <c r="E220" s="909" t="str">
        <f>VLOOKUP(A220,'Team names'!A:G,7,FALSE)</f>
        <v>Jaffas</v>
      </c>
      <c r="F220" s="910" t="str">
        <f>IF(ISNA(VLOOKUP(A220,tsnz!$A:$G,7,FALSE)), "",(VLOOKUP(A220,tsnz!$A:$G,7,FALSE)))</f>
        <v>B</v>
      </c>
      <c r="G220" s="911" t="str">
        <f t="array" ref="G220">IF(ISNA(VLOOKUP(A220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0" s="911"/>
      <c r="I220" s="911"/>
      <c r="J220" s="911"/>
      <c r="K220" s="911"/>
      <c r="L220" s="912">
        <f t="shared" si="1"/>
        <v>0</v>
      </c>
      <c r="M220" s="913">
        <f>IFERROR(__xludf.DUMMYFUNCTION("(sum(query(sort(transpose($G220:$K220), 1, false), ""select * limit 4"")))"),0.0)</f>
        <v>0</v>
      </c>
      <c r="N220" s="917"/>
      <c r="O220" s="917"/>
      <c r="P220" s="917"/>
      <c r="Q220" s="911"/>
      <c r="R220" s="911"/>
      <c r="S220" s="918"/>
      <c r="T220" s="918"/>
      <c r="U220" s="913"/>
    </row>
    <row r="221">
      <c r="A221" s="342">
        <v>1370.0</v>
      </c>
      <c r="B221" s="906">
        <f>VLOOKUP(A221,tsnz!A:F,6,FALSE)</f>
        <v>2025</v>
      </c>
      <c r="C221" s="907" t="str">
        <f>VLOOKUP(A221,tsnz!A:E,5,FALSE)</f>
        <v>Full</v>
      </c>
      <c r="D221" s="908" t="str">
        <f>VLOOKUP(A221,tsnz!A:B,2,FALSE)</f>
        <v>Mark Clapson</v>
      </c>
      <c r="E221" s="909" t="str">
        <f>VLOOKUP(A221,'Team names'!A:G,7,FALSE)</f>
        <v>Jaffas</v>
      </c>
      <c r="F221" s="910" t="str">
        <f>IF(ISNA(VLOOKUP(A221,tsnz!$A:$G,7,FALSE)), "",(VLOOKUP(A221,tsnz!$A:$G,7,FALSE)))</f>
        <v>M</v>
      </c>
      <c r="G221" s="911" t="str">
        <f t="array" ref="G221">IF(ISNA(VLOOKUP(A221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1" s="911"/>
      <c r="I221" s="911"/>
      <c r="J221" s="911"/>
      <c r="K221" s="911"/>
      <c r="L221" s="912">
        <f t="shared" si="1"/>
        <v>0</v>
      </c>
      <c r="M221" s="913">
        <f>IFERROR(__xludf.DUMMYFUNCTION("(sum(query(sort(transpose($G221:$K221), 1, false), ""select * limit 4"")))"),0.0)</f>
        <v>0</v>
      </c>
      <c r="N221" s="914"/>
      <c r="O221" s="911"/>
      <c r="P221" s="911"/>
      <c r="Q221" s="911"/>
      <c r="R221" s="911"/>
      <c r="S221" s="915"/>
      <c r="T221" s="916"/>
      <c r="U221" s="911"/>
    </row>
    <row r="222">
      <c r="A222" s="724">
        <v>2045.0</v>
      </c>
      <c r="B222" s="906">
        <f>VLOOKUP(A222,tsnz!A:F,6,FALSE)</f>
        <v>2026</v>
      </c>
      <c r="C222" s="907" t="str">
        <f>VLOOKUP(A222,tsnz!A:E,5,FALSE)</f>
        <v>Super</v>
      </c>
      <c r="D222" s="908" t="str">
        <f>VLOOKUP(A222,tsnz!A:B,2,FALSE)</f>
        <v>Steve O'Donnell</v>
      </c>
      <c r="E222" s="909" t="str">
        <f>VLOOKUP(A222,'Team names'!A:G,7,FALSE)</f>
        <v>Jaffas</v>
      </c>
      <c r="F222" s="910" t="str">
        <f>IF(ISNA(VLOOKUP(A222,tsnz!$A:$G,7,FALSE)), "",(VLOOKUP(A222,tsnz!$A:$G,7,FALSE)))</f>
        <v>B</v>
      </c>
      <c r="G222" s="911" t="str">
        <f t="array" ref="G222">IF(ISNA(VLOOKUP(A222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2" s="911"/>
      <c r="I222" s="911"/>
      <c r="J222" s="911"/>
      <c r="K222" s="911"/>
      <c r="L222" s="912">
        <f t="shared" si="1"/>
        <v>0</v>
      </c>
      <c r="M222" s="913">
        <f>IFERROR(__xludf.DUMMYFUNCTION("(sum(query(sort(transpose($G222:$K222), 1, false), ""select * limit 4"")))"),0.0)</f>
        <v>0</v>
      </c>
      <c r="N222" s="917"/>
      <c r="O222" s="917"/>
      <c r="P222" s="917"/>
      <c r="Q222" s="911"/>
      <c r="R222" s="911"/>
      <c r="S222" s="918"/>
      <c r="T222" s="918"/>
      <c r="U222" s="913"/>
    </row>
    <row r="223">
      <c r="A223" s="724">
        <v>2084.0</v>
      </c>
      <c r="B223" s="906">
        <f>VLOOKUP(A223,tsnz!A:F,6,FALSE)</f>
        <v>2025</v>
      </c>
      <c r="C223" s="907" t="str">
        <f>VLOOKUP(A223,tsnz!A:E,5,FALSE)</f>
        <v>Full</v>
      </c>
      <c r="D223" s="908" t="str">
        <f>VLOOKUP(A223,tsnz!A:B,2,FALSE)</f>
        <v>Robert Dixon</v>
      </c>
      <c r="E223" s="909" t="str">
        <f>VLOOKUP(A223,'Team names'!A:G,7,FALSE)</f>
        <v>Jaffas</v>
      </c>
      <c r="F223" s="910" t="str">
        <f>IF(ISNA(VLOOKUP(A223,tsnz!$A:$G,7,FALSE)), "",(VLOOKUP(A223,tsnz!$A:$G,7,FALSE)))</f>
        <v>A</v>
      </c>
      <c r="G223" s="911" t="str">
        <f t="array" ref="G223">IF(ISNA(VLOOKUP(A223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3" s="911"/>
      <c r="I223" s="911"/>
      <c r="J223" s="911"/>
      <c r="K223" s="911"/>
      <c r="L223" s="912">
        <f t="shared" si="1"/>
        <v>0</v>
      </c>
      <c r="M223" s="913">
        <f>IFERROR(__xludf.DUMMYFUNCTION("(sum(query(sort(transpose($G223:$K223), 1, false), ""select * limit 4"")))"),0.0)</f>
        <v>0</v>
      </c>
      <c r="N223" s="914"/>
      <c r="O223" s="911"/>
      <c r="P223" s="911"/>
      <c r="Q223" s="911"/>
      <c r="R223" s="911"/>
      <c r="S223" s="915"/>
      <c r="T223" s="916"/>
      <c r="U223" s="911"/>
    </row>
    <row r="224">
      <c r="A224" s="342">
        <v>2098.0</v>
      </c>
      <c r="B224" s="906">
        <f>VLOOKUP(A224,tsnz!A:F,6,FALSE)</f>
        <v>2025</v>
      </c>
      <c r="C224" s="907" t="str">
        <f>VLOOKUP(A224,tsnz!A:E,5,FALSE)</f>
        <v>Super</v>
      </c>
      <c r="D224" s="908" t="str">
        <f>VLOOKUP(A224,tsnz!A:B,2,FALSE)</f>
        <v>Stephen Petterson</v>
      </c>
      <c r="E224" s="909" t="str">
        <f>VLOOKUP(A224,'Team names'!A:G,7,FALSE)</f>
        <v>Jaffas</v>
      </c>
      <c r="F224" s="910" t="str">
        <f>IF(ISNA(VLOOKUP(A224,tsnz!$A:$G,7,FALSE)), "",(VLOOKUP(A224,tsnz!$A:$G,7,FALSE)))</f>
        <v>M</v>
      </c>
      <c r="G224" s="911" t="str">
        <f t="array" ref="G224">IF(ISNA(VLOOKUP(A224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4" s="911"/>
      <c r="I224" s="911"/>
      <c r="J224" s="911"/>
      <c r="K224" s="911"/>
      <c r="L224" s="912">
        <f t="shared" si="1"/>
        <v>0</v>
      </c>
      <c r="M224" s="913">
        <f>IFERROR(__xludf.DUMMYFUNCTION("(sum(query(sort(transpose($G224:$K224), 1, false), ""select * limit 4"")))"),0.0)</f>
        <v>0</v>
      </c>
      <c r="N224" s="914"/>
      <c r="O224" s="911"/>
      <c r="P224" s="911"/>
      <c r="Q224" s="911"/>
      <c r="R224" s="911"/>
      <c r="S224" s="915"/>
      <c r="T224" s="916"/>
      <c r="U224" s="911"/>
    </row>
    <row r="225">
      <c r="A225" s="724">
        <v>2280.0</v>
      </c>
      <c r="B225" s="906">
        <f>VLOOKUP(A225,tsnz!A:F,6,FALSE)</f>
        <v>2025</v>
      </c>
      <c r="C225" s="907" t="str">
        <f>VLOOKUP(A225,tsnz!A:E,5,FALSE)</f>
        <v>Full</v>
      </c>
      <c r="D225" s="908" t="str">
        <f>VLOOKUP(A225,tsnz!A:B,2,FALSE)</f>
        <v>Howard Grazier</v>
      </c>
      <c r="E225" s="909" t="str">
        <f>VLOOKUP(A225,'Team names'!A:G,7,FALSE)</f>
        <v>Jaffas</v>
      </c>
      <c r="F225" s="910" t="str">
        <f>IF(ISNA(VLOOKUP(A225,tsnz!$A:$G,7,FALSE)), "",(VLOOKUP(A225,tsnz!$A:$G,7,FALSE)))</f>
        <v>B</v>
      </c>
      <c r="G225" s="911" t="str">
        <f t="array" ref="G225">IF(ISNA(VLOOKUP(A225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5" s="931"/>
      <c r="I225" s="911"/>
      <c r="J225" s="911"/>
      <c r="K225" s="911"/>
      <c r="L225" s="912">
        <f t="shared" si="1"/>
        <v>0</v>
      </c>
      <c r="M225" s="913">
        <f>IFERROR(__xludf.DUMMYFUNCTION("(sum(query(sort(transpose($G225:$K225), 1, false), ""select * limit 4"")))"),0.0)</f>
        <v>0</v>
      </c>
      <c r="N225" s="917"/>
      <c r="O225" s="917"/>
      <c r="P225" s="917"/>
      <c r="Q225" s="917"/>
      <c r="R225" s="911"/>
      <c r="S225" s="918"/>
      <c r="T225" s="919"/>
      <c r="U225" s="911"/>
    </row>
    <row r="226">
      <c r="A226" s="724">
        <v>2927.0</v>
      </c>
      <c r="B226" s="906">
        <f>VLOOKUP(A226,tsnz!A:F,6,FALSE)</f>
        <v>2025</v>
      </c>
      <c r="C226" s="907" t="str">
        <f>VLOOKUP(A226,tsnz!A:E,5,FALSE)</f>
        <v>Full</v>
      </c>
      <c r="D226" s="908" t="str">
        <f>VLOOKUP(A226,tsnz!A:B,2,FALSE)</f>
        <v>Bruce Millard</v>
      </c>
      <c r="E226" s="909" t="str">
        <f>VLOOKUP(A226,'Team names'!A:G,7,FALSE)</f>
        <v>Jaffas</v>
      </c>
      <c r="F226" s="910" t="str">
        <f>IF(ISNA(VLOOKUP(A226,tsnz!$A:$G,7,FALSE)), "",(VLOOKUP(A226,tsnz!$A:$G,7,FALSE)))</f>
        <v>A</v>
      </c>
      <c r="G226" s="911" t="str">
        <f t="array" ref="G226">IF(ISNA(VLOOKUP(A226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6" s="911"/>
      <c r="I226" s="911"/>
      <c r="J226" s="911"/>
      <c r="K226" s="911"/>
      <c r="L226" s="912">
        <f t="shared" si="1"/>
        <v>0</v>
      </c>
      <c r="M226" s="913">
        <f>IFERROR(__xludf.DUMMYFUNCTION("(sum(query(sort(transpose($G226:$K226), 1, false), ""select * limit 4"")))"),0.0)</f>
        <v>0</v>
      </c>
      <c r="N226" s="917"/>
      <c r="O226" s="917"/>
      <c r="P226" s="917"/>
      <c r="Q226" s="911"/>
      <c r="R226" s="911"/>
      <c r="S226" s="918"/>
      <c r="T226" s="918"/>
      <c r="U226" s="913"/>
    </row>
    <row r="227">
      <c r="A227" s="724">
        <v>3276.0</v>
      </c>
      <c r="B227" s="906">
        <f>VLOOKUP(A227,tsnz!A:F,6,FALSE)</f>
        <v>2025</v>
      </c>
      <c r="C227" s="907" t="str">
        <f>VLOOKUP(A227,tsnz!A:E,5,FALSE)</f>
        <v>Full</v>
      </c>
      <c r="D227" s="908" t="str">
        <f>VLOOKUP(A227,tsnz!A:B,2,FALSE)</f>
        <v>Michael Hedley</v>
      </c>
      <c r="E227" s="909" t="str">
        <f>VLOOKUP(A227,'Team names'!A:G,7,FALSE)</f>
        <v>Jaffas</v>
      </c>
      <c r="F227" s="910" t="str">
        <f>IF(ISNA(VLOOKUP(A227,tsnz!$A:$G,7,FALSE)), "",(VLOOKUP(A227,tsnz!$A:$G,7,FALSE)))</f>
        <v>C</v>
      </c>
      <c r="G227" s="911" t="str">
        <f t="array" ref="G227">IF(ISNA(VLOOKUP(A227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7" s="911"/>
      <c r="I227" s="911"/>
      <c r="J227" s="911"/>
      <c r="K227" s="911"/>
      <c r="L227" s="912">
        <f t="shared" si="1"/>
        <v>0</v>
      </c>
      <c r="M227" s="913">
        <f>IFERROR(__xludf.DUMMYFUNCTION("(sum(query(sort(transpose($G227:$K227), 1, false), ""select * limit 4"")))"),0.0)</f>
        <v>0</v>
      </c>
      <c r="N227" s="917"/>
      <c r="O227" s="917"/>
      <c r="P227" s="917"/>
      <c r="Q227" s="917"/>
      <c r="R227" s="911"/>
      <c r="S227" s="918"/>
      <c r="T227" s="919"/>
      <c r="U227" s="911"/>
    </row>
    <row r="228">
      <c r="A228" s="342">
        <v>3334.0</v>
      </c>
      <c r="B228" s="906">
        <f>VLOOKUP(A228,tsnz!A:F,6,FALSE)</f>
        <v>2025</v>
      </c>
      <c r="C228" s="907" t="str">
        <f>VLOOKUP(A228,tsnz!A:E,5,FALSE)</f>
        <v>Super</v>
      </c>
      <c r="D228" s="908" t="str">
        <f>VLOOKUP(A228,tsnz!A:B,2,FALSE)</f>
        <v>Ian Maddaford</v>
      </c>
      <c r="E228" s="909" t="str">
        <f>VLOOKUP(A228,'Team names'!A:G,7,FALSE)</f>
        <v>Jaffas</v>
      </c>
      <c r="F228" s="910" t="str">
        <f>IF(ISNA(VLOOKUP(A228,tsnz!$A:$G,7,FALSE)), "",(VLOOKUP(A228,tsnz!$A:$G,7,FALSE)))</f>
        <v>A</v>
      </c>
      <c r="G228" s="911" t="str">
        <f t="array" ref="G228">IF(ISNA(VLOOKUP(A228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8" s="911"/>
      <c r="I228" s="911"/>
      <c r="J228" s="911"/>
      <c r="K228" s="911"/>
      <c r="L228" s="912">
        <f t="shared" si="1"/>
        <v>0</v>
      </c>
      <c r="M228" s="913">
        <f>IFERROR(__xludf.DUMMYFUNCTION("(sum(query(sort(transpose($G228:$K228), 1, false), ""select * limit 4"")))"),0.0)</f>
        <v>0</v>
      </c>
      <c r="N228" s="917"/>
      <c r="O228" s="917"/>
      <c r="P228" s="917"/>
      <c r="Q228" s="917"/>
      <c r="R228" s="911"/>
      <c r="S228" s="918"/>
      <c r="T228" s="918"/>
      <c r="U228" s="911"/>
    </row>
    <row r="229">
      <c r="A229" s="724">
        <v>3484.0</v>
      </c>
      <c r="B229" s="906">
        <f>VLOOKUP(A229,tsnz!A:F,6,FALSE)</f>
        <v>2025</v>
      </c>
      <c r="C229" s="907" t="str">
        <f>VLOOKUP(A229,tsnz!A:E,5,FALSE)</f>
        <v>Super</v>
      </c>
      <c r="D229" s="908" t="str">
        <f>VLOOKUP(A229,tsnz!A:B,2,FALSE)</f>
        <v>Chris Wadham</v>
      </c>
      <c r="E229" s="909" t="str">
        <f>VLOOKUP(A229,'Team names'!A:G,7,FALSE)</f>
        <v>Jaffas</v>
      </c>
      <c r="F229" s="910" t="str">
        <f>IF(ISNA(VLOOKUP(A229,tsnz!$A:$G,7,FALSE)), "",(VLOOKUP(A229,tsnz!$A:$G,7,FALSE)))</f>
        <v>C</v>
      </c>
      <c r="G229" s="911" t="str">
        <f t="array" ref="G229">IF(ISNA(VLOOKUP(A229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29" s="911"/>
      <c r="I229" s="911"/>
      <c r="J229" s="911"/>
      <c r="K229" s="911"/>
      <c r="L229" s="912">
        <f t="shared" si="1"/>
        <v>0</v>
      </c>
      <c r="M229" s="913">
        <f>IFERROR(__xludf.DUMMYFUNCTION("(sum(query(sort(transpose($G229:$K229), 1, false), ""select * limit 4"")))"),0.0)</f>
        <v>0</v>
      </c>
      <c r="N229" s="917"/>
      <c r="O229" s="917"/>
      <c r="P229" s="917"/>
      <c r="Q229" s="911"/>
      <c r="R229" s="911"/>
      <c r="S229" s="918"/>
      <c r="T229" s="918"/>
      <c r="U229" s="913"/>
    </row>
    <row r="230">
      <c r="A230" s="724">
        <v>3979.0</v>
      </c>
      <c r="B230" s="906">
        <f>VLOOKUP(A230,tsnz!A:F,6,FALSE)</f>
        <v>2025</v>
      </c>
      <c r="C230" s="907" t="str">
        <f>VLOOKUP(A230,tsnz!A:E,5,FALSE)</f>
        <v>Full</v>
      </c>
      <c r="D230" s="908" t="str">
        <f>VLOOKUP(A230,tsnz!A:B,2,FALSE)</f>
        <v>Ken Snowden</v>
      </c>
      <c r="E230" s="909" t="str">
        <f>VLOOKUP(A230,'Team names'!A:G,7,FALSE)</f>
        <v>Jaffas</v>
      </c>
      <c r="F230" s="910" t="str">
        <f>IF(ISNA(VLOOKUP(A230,tsnz!$A:$G,7,FALSE)), "",(VLOOKUP(A230,tsnz!$A:$G,7,FALSE)))</f>
        <v>A</v>
      </c>
      <c r="G230" s="911" t="str">
        <f t="array" ref="G230">IF(ISNA(VLOOKUP(A230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0" s="911"/>
      <c r="I230" s="911"/>
      <c r="J230" s="911"/>
      <c r="K230" s="911"/>
      <c r="L230" s="912">
        <f t="shared" si="1"/>
        <v>0</v>
      </c>
      <c r="M230" s="913">
        <f>IFERROR(__xludf.DUMMYFUNCTION("(sum(query(sort(transpose($G230:$K230), 1, false), ""select * limit 4"")))"),0.0)</f>
        <v>0</v>
      </c>
      <c r="N230" s="917"/>
      <c r="O230" s="917"/>
      <c r="P230" s="917"/>
      <c r="Q230" s="917"/>
      <c r="R230" s="911"/>
      <c r="S230" s="918"/>
      <c r="T230" s="918"/>
      <c r="U230" s="913"/>
    </row>
    <row r="231">
      <c r="A231" s="724">
        <v>4655.0</v>
      </c>
      <c r="B231" s="906">
        <f>VLOOKUP(A231,tsnz!A:F,6,FALSE)</f>
        <v>2025</v>
      </c>
      <c r="C231" s="907" t="str">
        <f>VLOOKUP(A231,tsnz!A:E,5,FALSE)</f>
        <v>Super</v>
      </c>
      <c r="D231" s="908" t="str">
        <f>VLOOKUP(A231,tsnz!A:B,2,FALSE)</f>
        <v>John Dyer</v>
      </c>
      <c r="E231" s="909" t="str">
        <f>VLOOKUP(A231,'Team names'!A:G,7,FALSE)</f>
        <v>Jaffas</v>
      </c>
      <c r="F231" s="910" t="str">
        <f>IF(ISNA(VLOOKUP(A231,tsnz!$A:$G,7,FALSE)), "",(VLOOKUP(A231,tsnz!$A:$G,7,FALSE)))</f>
        <v>B</v>
      </c>
      <c r="G231" s="911" t="str">
        <f t="array" ref="G231">IF(ISNA(VLOOKUP(A231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1" s="911"/>
      <c r="I231" s="911"/>
      <c r="J231" s="911"/>
      <c r="K231" s="911"/>
      <c r="L231" s="912">
        <f t="shared" si="1"/>
        <v>0</v>
      </c>
      <c r="M231" s="913">
        <f>IFERROR(__xludf.DUMMYFUNCTION("(sum(query(sort(transpose($G231:$K231), 1, false), ""select * limit 4"")))"),0.0)</f>
        <v>0</v>
      </c>
      <c r="N231" s="917"/>
      <c r="O231" s="917"/>
      <c r="P231" s="917"/>
      <c r="Q231" s="917"/>
      <c r="R231" s="911"/>
      <c r="S231" s="918"/>
      <c r="T231" s="918"/>
      <c r="U231" s="913"/>
    </row>
    <row r="232">
      <c r="A232" s="724">
        <v>5858.0</v>
      </c>
      <c r="B232" s="906">
        <f>VLOOKUP(A232,tsnz!A:F,6,FALSE)</f>
        <v>2025</v>
      </c>
      <c r="C232" s="907" t="str">
        <f>VLOOKUP(A232,tsnz!A:E,5,FALSE)</f>
        <v>Full</v>
      </c>
      <c r="D232" s="908" t="str">
        <f>VLOOKUP(A232,tsnz!A:B,2,FALSE)</f>
        <v>James Cheeseman</v>
      </c>
      <c r="E232" s="909" t="str">
        <f>VLOOKUP(A232,'Team names'!A:G,7,FALSE)</f>
        <v>Jaffas</v>
      </c>
      <c r="F232" s="910" t="str">
        <f>IF(ISNA(VLOOKUP(A232,tsnz!$A:$G,7,FALSE)), "",(VLOOKUP(A232,tsnz!$A:$G,7,FALSE)))</f>
        <v>M</v>
      </c>
      <c r="G232" s="911" t="str">
        <f t="array" ref="G232">IF(ISNA(VLOOKUP(A232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2" s="911"/>
      <c r="I232" s="911"/>
      <c r="J232" s="911"/>
      <c r="K232" s="911"/>
      <c r="L232" s="912">
        <f t="shared" si="1"/>
        <v>0</v>
      </c>
      <c r="M232" s="913">
        <f>IFERROR(__xludf.DUMMYFUNCTION("(sum(query(sort(transpose($G232:$K232), 1, false), ""select * limit 4"")))"),0.0)</f>
        <v>0</v>
      </c>
      <c r="N232" s="914"/>
      <c r="O232" s="911"/>
      <c r="P232" s="911"/>
      <c r="Q232" s="911"/>
      <c r="R232" s="911"/>
      <c r="S232" s="915"/>
      <c r="T232" s="916"/>
      <c r="U232" s="911"/>
    </row>
    <row r="233">
      <c r="A233" s="724">
        <v>6610.0</v>
      </c>
      <c r="B233" s="906">
        <f>VLOOKUP(A233,tsnz!A:F,6,FALSE)</f>
        <v>2025</v>
      </c>
      <c r="C233" s="907" t="str">
        <f>VLOOKUP(A233,tsnz!A:E,5,FALSE)</f>
        <v>Full</v>
      </c>
      <c r="D233" s="908" t="str">
        <f>VLOOKUP(A233,tsnz!A:B,2,FALSE)</f>
        <v>Marc Dumont de Chassart</v>
      </c>
      <c r="E233" s="909" t="str">
        <f>VLOOKUP(A233,'Team names'!A:G,7,FALSE)</f>
        <v>Jaffas</v>
      </c>
      <c r="F233" s="910" t="str">
        <f>IF(ISNA(VLOOKUP(A233,tsnz!$A:$G,7,FALSE)), "",(VLOOKUP(A233,tsnz!$A:$G,7,FALSE)))</f>
        <v>A</v>
      </c>
      <c r="G233" s="911" t="str">
        <f t="array" ref="G233">IF(ISNA(VLOOKUP(A233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3" s="911"/>
      <c r="I233" s="911"/>
      <c r="J233" s="911"/>
      <c r="K233" s="911"/>
      <c r="L233" s="912">
        <f t="shared" si="1"/>
        <v>0</v>
      </c>
      <c r="M233" s="913">
        <f>IFERROR(__xludf.DUMMYFUNCTION("(sum(query(sort(transpose($G233:$K233), 1, false), ""select * limit 4"")))"),0.0)</f>
        <v>0</v>
      </c>
      <c r="N233" s="917"/>
      <c r="O233" s="917"/>
      <c r="P233" s="917"/>
      <c r="Q233" s="917"/>
      <c r="R233" s="911"/>
      <c r="S233" s="918"/>
      <c r="T233" s="918"/>
      <c r="U233" s="913"/>
    </row>
    <row r="234">
      <c r="A234" s="724">
        <v>6782.0</v>
      </c>
      <c r="B234" s="906">
        <f>VLOOKUP(A234,tsnz!A:F,6,FALSE)</f>
        <v>2026</v>
      </c>
      <c r="C234" s="907" t="str">
        <f>VLOOKUP(A234,tsnz!A:E,5,FALSE)</f>
        <v>Full</v>
      </c>
      <c r="D234" s="908" t="str">
        <f>VLOOKUP(A234,tsnz!A:B,2,FALSE)</f>
        <v>Matt Milligan</v>
      </c>
      <c r="E234" s="909" t="str">
        <f>VLOOKUP(A234,'Team names'!A:G,7,FALSE)</f>
        <v>Jaffas</v>
      </c>
      <c r="F234" s="910" t="str">
        <f>IF(ISNA(VLOOKUP(A234,tsnz!$A:$G,7,FALSE)), "",(VLOOKUP(A234,tsnz!$A:$G,7,FALSE)))</f>
        <v>C</v>
      </c>
      <c r="G234" s="911" t="str">
        <f t="array" ref="G234">IF(ISNA(VLOOKUP(A234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4" s="911"/>
      <c r="I234" s="911"/>
      <c r="J234" s="911"/>
      <c r="K234" s="911"/>
      <c r="L234" s="912">
        <f t="shared" si="1"/>
        <v>0</v>
      </c>
      <c r="M234" s="913">
        <f>IFERROR(__xludf.DUMMYFUNCTION("(sum(query(sort(transpose($G234:$K234), 1, false), ""select * limit 4"")))"),0.0)</f>
        <v>0</v>
      </c>
      <c r="N234" s="917"/>
      <c r="O234" s="917"/>
      <c r="P234" s="917"/>
      <c r="Q234" s="917"/>
      <c r="R234" s="911"/>
      <c r="S234" s="918"/>
      <c r="T234" s="919"/>
      <c r="U234" s="913"/>
    </row>
    <row r="235">
      <c r="A235" s="342">
        <v>7036.0</v>
      </c>
      <c r="B235" s="906">
        <f>VLOOKUP(A235,tsnz!A:F,6,FALSE)</f>
        <v>2025</v>
      </c>
      <c r="C235" s="907" t="str">
        <f>VLOOKUP(A235,tsnz!A:E,5,FALSE)</f>
        <v>Full</v>
      </c>
      <c r="D235" s="908" t="str">
        <f>VLOOKUP(A235,tsnz!A:B,2,FALSE)</f>
        <v>James Gray</v>
      </c>
      <c r="E235" s="909" t="str">
        <f>VLOOKUP(A235,'Team names'!A:G,7,FALSE)</f>
        <v>Jaffas</v>
      </c>
      <c r="F235" s="910" t="str">
        <f>IF(ISNA(VLOOKUP(A235,tsnz!$A:$G,7,FALSE)), "",(VLOOKUP(A235,tsnz!$A:$G,7,FALSE)))</f>
        <v>B</v>
      </c>
      <c r="G235" s="911" t="str">
        <f t="array" ref="G235">IF(ISNA(VLOOKUP(A235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5" s="911"/>
      <c r="I235" s="911"/>
      <c r="J235" s="911"/>
      <c r="K235" s="911"/>
      <c r="L235" s="912">
        <f t="shared" si="1"/>
        <v>0</v>
      </c>
      <c r="M235" s="913">
        <f>IFERROR(__xludf.DUMMYFUNCTION("(sum(query(sort(transpose($G235:$K235), 1, false), ""select * limit 4"")))"),0.0)</f>
        <v>0</v>
      </c>
      <c r="N235" s="917"/>
      <c r="O235" s="917"/>
      <c r="P235" s="917"/>
      <c r="Q235" s="917"/>
      <c r="R235" s="911"/>
      <c r="S235" s="918"/>
      <c r="T235" s="919"/>
      <c r="U235" s="911"/>
    </row>
    <row r="236">
      <c r="A236" s="342">
        <v>7087.0</v>
      </c>
      <c r="B236" s="906">
        <f>VLOOKUP(A236,tsnz!A:F,6,FALSE)</f>
        <v>2025</v>
      </c>
      <c r="C236" s="907" t="str">
        <f>VLOOKUP(A236,tsnz!A:E,5,FALSE)</f>
        <v>Junior</v>
      </c>
      <c r="D236" s="908" t="str">
        <f>VLOOKUP(A236,tsnz!A:B,2,FALSE)</f>
        <v>Nathan Allison</v>
      </c>
      <c r="E236" s="909" t="str">
        <f>VLOOKUP(A236,'Team names'!A:G,7,FALSE)</f>
        <v>Jaffas</v>
      </c>
      <c r="F236" s="910" t="str">
        <f>IF(ISNA(VLOOKUP(A236,tsnz!$A:$G,7,FALSE)), "",(VLOOKUP(A236,tsnz!$A:$G,7,FALSE)))</f>
        <v>B</v>
      </c>
      <c r="G236" s="911" t="str">
        <f t="array" ref="G236">IF(ISNA(VLOOKUP(A236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6" s="911"/>
      <c r="I236" s="911"/>
      <c r="J236" s="911"/>
      <c r="K236" s="911"/>
      <c r="L236" s="912">
        <f t="shared" si="1"/>
        <v>0</v>
      </c>
      <c r="M236" s="913">
        <f>IFERROR(__xludf.DUMMYFUNCTION("(sum(query(sort(transpose($G236:$K236), 1, false), ""select * limit 4"")))"),0.0)</f>
        <v>0</v>
      </c>
      <c r="N236" s="937"/>
      <c r="O236" s="920"/>
      <c r="P236" s="920"/>
      <c r="Q236" s="920"/>
      <c r="R236" s="920"/>
      <c r="S236" s="921">
        <f>((SUM(N236:R236)-(ROUND(N236,0)+ROUND(O236,0)+ROUND(P236,0)+ROUND(Q236,0)+ROUND(R236,0)))/10)+ROUND(N236,0)+ROUND(O236,0)+ROUND(P236,0)+ROUND(Q236,0)+ROUND(R236,0)</f>
        <v>0</v>
      </c>
      <c r="T236" s="922"/>
      <c r="U236" s="923">
        <f>IFERROR(__xludf.DUMMYFUNCTION("(sum(query(sort(transpose($N236:$R236), 1, false), ""select * limit 4"")))"),0.0)</f>
        <v>0</v>
      </c>
    </row>
    <row r="237">
      <c r="A237" s="724">
        <v>7185.0</v>
      </c>
      <c r="B237" s="906">
        <f>VLOOKUP(A237,tsnz!A:F,6,FALSE)</f>
        <v>2025</v>
      </c>
      <c r="C237" s="907" t="str">
        <f>VLOOKUP(A237,tsnz!A:E,5,FALSE)</f>
        <v>Full</v>
      </c>
      <c r="D237" s="908" t="str">
        <f>VLOOKUP(A237,tsnz!A:B,2,FALSE)</f>
        <v>Lee Houghton</v>
      </c>
      <c r="E237" s="909" t="str">
        <f>VLOOKUP(A237,'Team names'!A:G,7,FALSE)</f>
        <v>Jaffas</v>
      </c>
      <c r="F237" s="910" t="str">
        <f>IF(ISNA(VLOOKUP(A237,tsnz!$A:$G,7,FALSE)), "",(VLOOKUP(A237,tsnz!$A:$G,7,FALSE)))</f>
        <v>A</v>
      </c>
      <c r="G237" s="911" t="str">
        <f t="array" ref="G237">IF(ISNA(VLOOKUP(A237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7" s="911"/>
      <c r="I237" s="911"/>
      <c r="J237" s="911"/>
      <c r="K237" s="911"/>
      <c r="L237" s="912">
        <f t="shared" si="1"/>
        <v>0</v>
      </c>
      <c r="M237" s="913">
        <f>IFERROR(__xludf.DUMMYFUNCTION("(sum(query(sort(transpose($G237:$K237), 1, false), ""select * limit 4"")))"),0.0)</f>
        <v>0</v>
      </c>
      <c r="N237" s="917"/>
      <c r="O237" s="917"/>
      <c r="P237" s="917"/>
      <c r="Q237" s="917"/>
      <c r="R237" s="911"/>
      <c r="S237" s="918"/>
      <c r="T237" s="918"/>
      <c r="U237" s="913"/>
    </row>
    <row r="238">
      <c r="A238" s="724">
        <v>7497.0</v>
      </c>
      <c r="B238" s="906">
        <f>VLOOKUP(A238,tsnz!A:F,6,FALSE)</f>
        <v>2025</v>
      </c>
      <c r="C238" s="907" t="str">
        <f>VLOOKUP(A238,tsnz!A:E,5,FALSE)</f>
        <v>Social</v>
      </c>
      <c r="D238" s="908" t="str">
        <f>VLOOKUP(A238,tsnz!A:B,2,FALSE)</f>
        <v>Lawrence Moodie</v>
      </c>
      <c r="E238" s="909" t="str">
        <f>VLOOKUP(A238,'Team names'!A:G,7,FALSE)</f>
        <v>Jaffas</v>
      </c>
      <c r="F238" s="910" t="str">
        <f>IF(ISNA(VLOOKUP(A238,tsnz!$A:$G,7,FALSE)), "",(VLOOKUP(A238,tsnz!$A:$G,7,FALSE)))</f>
        <v>C</v>
      </c>
      <c r="G238" s="911" t="str">
        <f t="array" ref="G238">IF(ISNA(VLOOKUP(A238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8" s="911"/>
      <c r="I238" s="911"/>
      <c r="J238" s="911"/>
      <c r="K238" s="911"/>
      <c r="L238" s="912">
        <f t="shared" si="1"/>
        <v>0</v>
      </c>
      <c r="M238" s="913">
        <f>IFERROR(__xludf.DUMMYFUNCTION("(sum(query(sort(transpose($G238:$K238), 1, false), ""select * limit 4"")))"),0.0)</f>
        <v>0</v>
      </c>
      <c r="N238" s="917"/>
      <c r="O238" s="917"/>
      <c r="P238" s="917"/>
      <c r="Q238" s="917"/>
      <c r="R238" s="911"/>
      <c r="S238" s="918"/>
      <c r="T238" s="918"/>
      <c r="U238" s="913"/>
    </row>
    <row r="239">
      <c r="A239" s="862">
        <v>7546.0</v>
      </c>
      <c r="B239" s="906">
        <f>VLOOKUP(A239,tsnz!A:F,6,FALSE)</f>
        <v>2025</v>
      </c>
      <c r="C239" s="907" t="str">
        <f>VLOOKUP(A239,tsnz!A:E,5,FALSE)</f>
        <v>Full</v>
      </c>
      <c r="D239" s="908" t="str">
        <f>VLOOKUP(A239,tsnz!A:B,2,FALSE)</f>
        <v>Selena Wright</v>
      </c>
      <c r="E239" s="909" t="str">
        <f>VLOOKUP(A239,'Team names'!A:G,7,FALSE)</f>
        <v>Jaffas</v>
      </c>
      <c r="F239" s="910" t="str">
        <f>IF(ISNA(VLOOKUP(A239,tsnz!$A:$G,7,FALSE)), "",(VLOOKUP(A239,tsnz!$A:$G,7,FALSE)))</f>
        <v>M</v>
      </c>
      <c r="G239" s="911" t="str">
        <f t="array" ref="G239">IF(ISNA(VLOOKUP(A239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39" s="911"/>
      <c r="I239" s="911"/>
      <c r="J239" s="911"/>
      <c r="K239" s="911"/>
      <c r="L239" s="912">
        <f t="shared" si="1"/>
        <v>0</v>
      </c>
      <c r="M239" s="913">
        <f>IFERROR(__xludf.DUMMYFUNCTION("(sum(query(sort(transpose($G239:$K239), 1, false), ""select * limit 4"")))"),0.0)</f>
        <v>0</v>
      </c>
      <c r="N239" s="917"/>
      <c r="O239" s="917"/>
      <c r="P239" s="917"/>
      <c r="Q239" s="917"/>
      <c r="R239" s="911"/>
      <c r="S239" s="918"/>
      <c r="T239" s="919"/>
      <c r="U239" s="911"/>
    </row>
    <row r="240">
      <c r="A240" s="342">
        <v>7617.0</v>
      </c>
      <c r="B240" s="906">
        <f>VLOOKUP(A240,tsnz!A:F,6,FALSE)</f>
        <v>2026</v>
      </c>
      <c r="C240" s="907" t="str">
        <f>VLOOKUP(A240,tsnz!A:E,5,FALSE)</f>
        <v>Full</v>
      </c>
      <c r="D240" s="908" t="str">
        <f>VLOOKUP(A240,tsnz!A:B,2,FALSE)</f>
        <v>Jonathan Gill</v>
      </c>
      <c r="E240" s="909" t="str">
        <f>VLOOKUP(A240,'Team names'!A:G,7,FALSE)</f>
        <v>Jaffas</v>
      </c>
      <c r="F240" s="910" t="str">
        <f>IF(ISNA(VLOOKUP(A240,tsnz!$A:$G,7,FALSE)), "",(VLOOKUP(A240,tsnz!$A:$G,7,FALSE)))</f>
        <v>M</v>
      </c>
      <c r="G240" s="911" t="str">
        <f t="array" ref="G240">IF(ISNA(VLOOKUP(A240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0" s="911"/>
      <c r="I240" s="911"/>
      <c r="J240" s="911"/>
      <c r="K240" s="911"/>
      <c r="L240" s="912">
        <f t="shared" si="1"/>
        <v>0</v>
      </c>
      <c r="M240" s="913">
        <f>IFERROR(__xludf.DUMMYFUNCTION("(sum(query(sort(transpose($G240:$K240), 1, false), ""select * limit 4"")))"),0.0)</f>
        <v>0</v>
      </c>
      <c r="N240" s="914"/>
      <c r="O240" s="911"/>
      <c r="P240" s="911"/>
      <c r="Q240" s="911"/>
      <c r="R240" s="911"/>
      <c r="S240" s="915"/>
      <c r="T240" s="916"/>
      <c r="U240" s="911"/>
    </row>
    <row r="241">
      <c r="A241" s="724">
        <v>8629.0</v>
      </c>
      <c r="B241" s="906">
        <f>VLOOKUP(A241,tsnz!A:F,6,FALSE)</f>
        <v>2025</v>
      </c>
      <c r="C241" s="907" t="str">
        <f>VLOOKUP(A241,tsnz!A:E,5,FALSE)</f>
        <v>Super</v>
      </c>
      <c r="D241" s="908" t="str">
        <f>VLOOKUP(A241,tsnz!A:B,2,FALSE)</f>
        <v>Johan Saayman</v>
      </c>
      <c r="E241" s="909" t="str">
        <f>VLOOKUP(A241,'Team names'!A:G,7,FALSE)</f>
        <v>Jaffas</v>
      </c>
      <c r="F241" s="910" t="str">
        <f>IF(ISNA(VLOOKUP(A241,tsnz!$A:$G,7,FALSE)), "",(VLOOKUP(A241,tsnz!$A:$G,7,FALSE)))</f>
        <v>C</v>
      </c>
      <c r="G241" s="911" t="str">
        <f t="array" ref="G241">IF(ISNA(VLOOKUP(A241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1" s="911"/>
      <c r="I241" s="911"/>
      <c r="J241" s="911"/>
      <c r="K241" s="911"/>
      <c r="L241" s="912">
        <f t="shared" si="1"/>
        <v>0</v>
      </c>
      <c r="M241" s="913">
        <f>IFERROR(__xludf.DUMMYFUNCTION("(sum(query(sort(transpose($G241:$K241), 1, false), ""select * limit 4"")))"),0.0)</f>
        <v>0</v>
      </c>
      <c r="N241" s="917"/>
      <c r="O241" s="917"/>
      <c r="P241" s="917"/>
      <c r="Q241" s="917"/>
      <c r="R241" s="911"/>
      <c r="S241" s="918"/>
      <c r="T241" s="918"/>
      <c r="U241" s="913"/>
    </row>
    <row r="242">
      <c r="A242" s="342">
        <v>8914.0</v>
      </c>
      <c r="B242" s="906">
        <f>VLOOKUP(A242,tsnz!A:F,6,FALSE)</f>
        <v>2025</v>
      </c>
      <c r="C242" s="907" t="str">
        <f>VLOOKUP(A242,tsnz!A:E,5,FALSE)</f>
        <v>Full</v>
      </c>
      <c r="D242" s="908" t="str">
        <f>VLOOKUP(A242,tsnz!A:B,2,FALSE)</f>
        <v>Rudi Myburgh</v>
      </c>
      <c r="E242" s="909" t="str">
        <f>VLOOKUP(A242,'Team names'!A:G,7,FALSE)</f>
        <v>Jaffas</v>
      </c>
      <c r="F242" s="910" t="str">
        <f>IF(ISNA(VLOOKUP(A242,tsnz!$A:$G,7,FALSE)), "",(VLOOKUP(A242,tsnz!$A:$G,7,FALSE)))</f>
        <v>A</v>
      </c>
      <c r="G242" s="911" t="str">
        <f t="array" ref="G242">IF(ISNA(VLOOKUP(A242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2" s="911"/>
      <c r="I242" s="911"/>
      <c r="J242" s="911"/>
      <c r="K242" s="911"/>
      <c r="L242" s="912">
        <f t="shared" si="1"/>
        <v>0</v>
      </c>
      <c r="M242" s="913">
        <f>IFERROR(__xludf.DUMMYFUNCTION("(sum(query(sort(transpose($G242:$K242), 1, false), ""select * limit 4"")))"),0.0)</f>
        <v>0</v>
      </c>
      <c r="N242" s="917"/>
      <c r="O242" s="917"/>
      <c r="P242" s="917"/>
      <c r="Q242" s="917"/>
      <c r="R242" s="911"/>
      <c r="S242" s="918"/>
      <c r="T242" s="919"/>
      <c r="U242" s="911"/>
    </row>
    <row r="243">
      <c r="A243" s="724">
        <v>9361.0</v>
      </c>
      <c r="B243" s="906">
        <f>VLOOKUP(A243,tsnz!A:F,6,FALSE)</f>
        <v>2025</v>
      </c>
      <c r="C243" s="907" t="str">
        <f>VLOOKUP(A243,tsnz!A:E,5,FALSE)</f>
        <v>Full</v>
      </c>
      <c r="D243" s="908" t="str">
        <f>VLOOKUP(A243,tsnz!A:B,2,FALSE)</f>
        <v>Leon Jansen van Rensburg</v>
      </c>
      <c r="E243" s="909" t="str">
        <f>VLOOKUP(A243,'Team names'!A:G,7,FALSE)</f>
        <v>Jaffas</v>
      </c>
      <c r="F243" s="910" t="str">
        <f>IF(ISNA(VLOOKUP(A243,tsnz!$A:$G,7,FALSE)), "",(VLOOKUP(A243,tsnz!$A:$G,7,FALSE)))</f>
        <v>B</v>
      </c>
      <c r="G243" s="911" t="str">
        <f t="array" ref="G243">IF(ISNA(VLOOKUP(A243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3" s="911"/>
      <c r="I243" s="911"/>
      <c r="J243" s="911"/>
      <c r="K243" s="911"/>
      <c r="L243" s="912">
        <f t="shared" si="1"/>
        <v>0</v>
      </c>
      <c r="M243" s="913">
        <f>IFERROR(__xludf.DUMMYFUNCTION("(sum(query(sort(transpose($G243:$K243), 1, false), ""select * limit 4"")))"),0.0)</f>
        <v>0</v>
      </c>
      <c r="N243" s="917"/>
      <c r="O243" s="917"/>
      <c r="P243" s="917"/>
      <c r="Q243" s="917"/>
      <c r="R243" s="911"/>
      <c r="S243" s="918"/>
      <c r="T243" s="918"/>
      <c r="U243" s="913"/>
    </row>
    <row r="244">
      <c r="A244" s="342">
        <v>9373.0</v>
      </c>
      <c r="B244" s="906">
        <f>VLOOKUP(A244,tsnz!A:F,6,FALSE)</f>
        <v>2025</v>
      </c>
      <c r="C244" s="907" t="str">
        <f>VLOOKUP(A244,tsnz!A:E,5,FALSE)</f>
        <v>Junior</v>
      </c>
      <c r="D244" s="908" t="str">
        <f>VLOOKUP(A244,tsnz!A:B,2,FALSE)</f>
        <v>Harry Newrick</v>
      </c>
      <c r="E244" s="909" t="str">
        <f>VLOOKUP(A244,'Team names'!A:G,7,FALSE)</f>
        <v>Jaffas</v>
      </c>
      <c r="F244" s="910" t="str">
        <f>IF(ISNA(VLOOKUP(A244,tsnz!$A:$G,7,FALSE)), "",(VLOOKUP(A244,tsnz!$A:$G,7,FALSE)))</f>
        <v>A</v>
      </c>
      <c r="G244" s="911" t="str">
        <f t="array" ref="G244">IF(ISNA(VLOOKUP(A244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4" s="911"/>
      <c r="I244" s="911"/>
      <c r="J244" s="911"/>
      <c r="K244" s="911"/>
      <c r="L244" s="912">
        <f t="shared" si="1"/>
        <v>0</v>
      </c>
      <c r="M244" s="913">
        <f>IFERROR(__xludf.DUMMYFUNCTION("(sum(query(sort(transpose($G244:$K244), 1, false), ""select * limit 4"")))"),0.0)</f>
        <v>0</v>
      </c>
      <c r="N244" s="920"/>
      <c r="O244" s="920"/>
      <c r="P244" s="920"/>
      <c r="Q244" s="920"/>
      <c r="R244" s="920"/>
      <c r="S244" s="921">
        <f t="shared" ref="S244:S245" si="10">((SUM(N244:R244)-(ROUND(N244,0)+ROUND(O244,0)+ROUND(P244,0)+ROUND(Q244,0)+ROUND(R244,0)))/10)+ROUND(N244,0)+ROUND(O244,0)+ROUND(P244,0)+ROUND(Q244,0)+ROUND(R244,0)</f>
        <v>0</v>
      </c>
      <c r="T244" s="922"/>
      <c r="U244" s="923">
        <f>IFERROR(__xludf.DUMMYFUNCTION("(sum(query(sort(transpose($N244:$R244), 1, false), ""select * limit 4"")))"),0.0)</f>
        <v>0</v>
      </c>
    </row>
    <row r="245">
      <c r="A245" s="724">
        <v>9497.0</v>
      </c>
      <c r="B245" s="906">
        <f>VLOOKUP(A245,tsnz!A:F,6,FALSE)</f>
        <v>2025</v>
      </c>
      <c r="C245" s="907" t="str">
        <f>VLOOKUP(A245,tsnz!A:E,5,FALSE)</f>
        <v>Junior</v>
      </c>
      <c r="D245" s="908" t="str">
        <f>VLOOKUP(A245,tsnz!A:B,2,FALSE)</f>
        <v>Emmily MacLean</v>
      </c>
      <c r="E245" s="909" t="str">
        <f>VLOOKUP(A245,'Team names'!A:G,7,FALSE)</f>
        <v>Jaffas</v>
      </c>
      <c r="F245" s="910" t="str">
        <f>IF(ISNA(VLOOKUP(A245,tsnz!$A:$G,7,FALSE)), "",(VLOOKUP(A245,tsnz!$A:$G,7,FALSE)))</f>
        <v>A</v>
      </c>
      <c r="G245" s="911" t="str">
        <f t="array" ref="G245">IF(ISNA(VLOOKUP(A245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5" s="911"/>
      <c r="I245" s="911"/>
      <c r="J245" s="911"/>
      <c r="K245" s="911"/>
      <c r="L245" s="912">
        <f t="shared" si="1"/>
        <v>0</v>
      </c>
      <c r="M245" s="913">
        <f>IFERROR(__xludf.DUMMYFUNCTION("(sum(query(sort(transpose($G245:$K245), 1, false), ""select * limit 4"")))"),0.0)</f>
        <v>0</v>
      </c>
      <c r="N245" s="920"/>
      <c r="O245" s="920"/>
      <c r="P245" s="920"/>
      <c r="Q245" s="920"/>
      <c r="R245" s="920"/>
      <c r="S245" s="921">
        <f t="shared" si="10"/>
        <v>0</v>
      </c>
      <c r="T245" s="922"/>
      <c r="U245" s="923">
        <f>IFERROR(__xludf.DUMMYFUNCTION("(sum(query(sort(transpose($N245:$R245), 1, false), ""select * limit 4"")))"),0.0)</f>
        <v>0</v>
      </c>
    </row>
    <row r="246">
      <c r="A246" s="862">
        <v>9546.0</v>
      </c>
      <c r="B246" s="906">
        <f>VLOOKUP(A246,tsnz!A:F,6,FALSE)</f>
        <v>2026</v>
      </c>
      <c r="C246" s="907" t="str">
        <f>VLOOKUP(A246,tsnz!A:E,5,FALSE)</f>
        <v>Full</v>
      </c>
      <c r="D246" s="908" t="str">
        <f>VLOOKUP(A246,tsnz!A:B,2,FALSE)</f>
        <v>Leon van den Berg</v>
      </c>
      <c r="E246" s="909" t="str">
        <f>VLOOKUP(A246,'Team names'!A:G,7,FALSE)</f>
        <v>Jaffas</v>
      </c>
      <c r="F246" s="910" t="str">
        <f>IF(ISNA(VLOOKUP(A246,tsnz!$A:$G,7,FALSE)), "",(VLOOKUP(A246,tsnz!$A:$G,7,FALSE)))</f>
        <v>B</v>
      </c>
      <c r="G246" s="911" t="str">
        <f t="array" ref="G246">IF(ISNA(VLOOKUP(A246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6" s="911"/>
      <c r="I246" s="911"/>
      <c r="J246" s="911"/>
      <c r="K246" s="911"/>
      <c r="L246" s="912">
        <f t="shared" si="1"/>
        <v>0</v>
      </c>
      <c r="M246" s="913">
        <f>IFERROR(__xludf.DUMMYFUNCTION("(sum(query(sort(transpose($G246:$K246), 1, false), ""select * limit 4"")))"),0.0)</f>
        <v>0</v>
      </c>
      <c r="N246" s="917"/>
      <c r="O246" s="917"/>
      <c r="P246" s="917"/>
      <c r="Q246" s="917"/>
      <c r="R246" s="911"/>
      <c r="S246" s="918"/>
      <c r="T246" s="919"/>
      <c r="U246" s="911"/>
    </row>
    <row r="247">
      <c r="A247" s="724">
        <v>9548.0</v>
      </c>
      <c r="B247" s="906">
        <f>VLOOKUP(A247,tsnz!A:F,6,FALSE)</f>
        <v>2025</v>
      </c>
      <c r="C247" s="907" t="str">
        <f>VLOOKUP(A247,tsnz!A:E,5,FALSE)</f>
        <v>Full</v>
      </c>
      <c r="D247" s="908" t="str">
        <f>VLOOKUP(A247,tsnz!A:B,2,FALSE)</f>
        <v>Wendy Bramer</v>
      </c>
      <c r="E247" s="909" t="str">
        <f>VLOOKUP(A247,'Team names'!A:G,7,FALSE)</f>
        <v>Jaffas</v>
      </c>
      <c r="F247" s="910" t="str">
        <f>IF(ISNA(VLOOKUP(A247,tsnz!$A:$G,7,FALSE)), "",(VLOOKUP(A247,tsnz!$A:$G,7,FALSE)))</f>
        <v>B</v>
      </c>
      <c r="G247" s="911" t="str">
        <f t="array" ref="G247">IF(ISNA(VLOOKUP(A247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7" s="911"/>
      <c r="I247" s="911"/>
      <c r="J247" s="911"/>
      <c r="K247" s="911"/>
      <c r="L247" s="912">
        <f t="shared" si="1"/>
        <v>0</v>
      </c>
      <c r="M247" s="913">
        <f>IFERROR(__xludf.DUMMYFUNCTION("(sum(query(sort(transpose($G247:$K247), 1, false), ""select * limit 4"")))"),0.0)</f>
        <v>0</v>
      </c>
      <c r="N247" s="914"/>
      <c r="O247" s="911"/>
      <c r="P247" s="911"/>
      <c r="Q247" s="911"/>
      <c r="R247" s="911"/>
      <c r="S247" s="915"/>
      <c r="T247" s="916"/>
      <c r="U247" s="911"/>
    </row>
    <row r="248">
      <c r="A248" s="342">
        <v>9549.0</v>
      </c>
      <c r="B248" s="906">
        <f>VLOOKUP(A248,tsnz!A:F,6,FALSE)</f>
        <v>2025</v>
      </c>
      <c r="C248" s="907" t="str">
        <f>VLOOKUP(A248,tsnz!A:E,5,FALSE)</f>
        <v>Family</v>
      </c>
      <c r="D248" s="908" t="str">
        <f>VLOOKUP(A248,tsnz!A:B,2,FALSE)</f>
        <v>George Bramer</v>
      </c>
      <c r="E248" s="909" t="str">
        <f>VLOOKUP(A248,'Team names'!A:G,7,FALSE)</f>
        <v>Jaffas</v>
      </c>
      <c r="F248" s="910" t="str">
        <f>IF(ISNA(VLOOKUP(A248,tsnz!$A:$G,7,FALSE)), "",(VLOOKUP(A248,tsnz!$A:$G,7,FALSE)))</f>
        <v>B</v>
      </c>
      <c r="G248" s="911" t="str">
        <f t="array" ref="G248">IF(ISNA(VLOOKUP(A248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8" s="911"/>
      <c r="I248" s="911"/>
      <c r="J248" s="911"/>
      <c r="K248" s="911"/>
      <c r="L248" s="912">
        <f t="shared" si="1"/>
        <v>0</v>
      </c>
      <c r="M248" s="913">
        <f>IFERROR(__xludf.DUMMYFUNCTION("(sum(query(sort(transpose($G248:$K248), 1, false), ""select * limit 4"")))"),0.0)</f>
        <v>0</v>
      </c>
      <c r="N248" s="914"/>
      <c r="O248" s="911"/>
      <c r="P248" s="911"/>
      <c r="Q248" s="911"/>
      <c r="R248" s="911"/>
      <c r="S248" s="915"/>
      <c r="T248" s="916"/>
      <c r="U248" s="911"/>
    </row>
    <row r="249">
      <c r="A249" s="724">
        <v>9624.0</v>
      </c>
      <c r="B249" s="906">
        <f>VLOOKUP(A249,tsnz!A:F,6,FALSE)</f>
        <v>2025</v>
      </c>
      <c r="C249" s="907" t="str">
        <f>VLOOKUP(A249,tsnz!A:E,5,FALSE)</f>
        <v>Full</v>
      </c>
      <c r="D249" s="908" t="str">
        <f>VLOOKUP(A249,tsnz!A:B,2,FALSE)</f>
        <v>Daryl Irvine</v>
      </c>
      <c r="E249" s="909" t="str">
        <f>VLOOKUP(A249,'Team names'!A:G,7,FALSE)</f>
        <v>Jaffas</v>
      </c>
      <c r="F249" s="910" t="str">
        <f>IF(ISNA(VLOOKUP(A249,tsnz!$A:$G,7,FALSE)), "",(VLOOKUP(A249,tsnz!$A:$G,7,FALSE)))</f>
        <v>B</v>
      </c>
      <c r="G249" s="911" t="str">
        <f t="array" ref="G249">IF(ISNA(VLOOKUP(A249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49" s="911"/>
      <c r="I249" s="911"/>
      <c r="J249" s="911"/>
      <c r="K249" s="911"/>
      <c r="L249" s="912">
        <f t="shared" si="1"/>
        <v>0</v>
      </c>
      <c r="M249" s="913">
        <f>IFERROR(__xludf.DUMMYFUNCTION("(sum(query(sort(transpose($G249:$K249), 1, false), ""select * limit 4"")))"),0.0)</f>
        <v>0</v>
      </c>
      <c r="N249" s="917"/>
      <c r="O249" s="917"/>
      <c r="P249" s="917"/>
      <c r="Q249" s="911"/>
      <c r="R249" s="911"/>
      <c r="S249" s="918"/>
      <c r="T249" s="918"/>
      <c r="U249" s="913"/>
    </row>
    <row r="250">
      <c r="A250" s="724">
        <v>9625.0</v>
      </c>
      <c r="B250" s="906">
        <f>VLOOKUP(A250,tsnz!A:F,6,FALSE)</f>
        <v>2025</v>
      </c>
      <c r="C250" s="907" t="str">
        <f>VLOOKUP(A250,tsnz!A:E,5,FALSE)</f>
        <v>Junior</v>
      </c>
      <c r="D250" s="908" t="str">
        <f>VLOOKUP(A250,tsnz!A:B,2,FALSE)</f>
        <v>Louis Irvine</v>
      </c>
      <c r="E250" s="909" t="str">
        <f>VLOOKUP(A250,'Team names'!A:G,7,FALSE)</f>
        <v>Jaffas</v>
      </c>
      <c r="F250" s="910" t="str">
        <f>IF(ISNA(VLOOKUP(A250,tsnz!$A:$G,7,FALSE)), "",(VLOOKUP(A250,tsnz!$A:$G,7,FALSE)))</f>
        <v>D</v>
      </c>
      <c r="G250" s="911" t="str">
        <f t="array" ref="G250">IF(ISNA(VLOOKUP(A250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0" s="911"/>
      <c r="I250" s="911"/>
      <c r="J250" s="911"/>
      <c r="K250" s="911"/>
      <c r="L250" s="912">
        <f t="shared" si="1"/>
        <v>0</v>
      </c>
      <c r="M250" s="913">
        <f>IFERROR(__xludf.DUMMYFUNCTION("(sum(query(sort(transpose($G250:$K250), 1, false), ""select * limit 4"")))"),0.0)</f>
        <v>0</v>
      </c>
      <c r="N250" s="917"/>
      <c r="O250" s="917"/>
      <c r="P250" s="917"/>
      <c r="Q250" s="917"/>
      <c r="R250" s="911"/>
      <c r="S250" s="918"/>
      <c r="T250" s="918"/>
      <c r="U250" s="913">
        <f>IFERROR(__xludf.DUMMYFUNCTION("(sum(query(sort(transpose($N250:$P250), 1, false), ""select * limit 4"")))"),0.0)</f>
        <v>0</v>
      </c>
    </row>
    <row r="251">
      <c r="A251" s="724">
        <v>9636.0</v>
      </c>
      <c r="B251" s="906">
        <f>VLOOKUP(A251,tsnz!A:F,6,FALSE)</f>
        <v>2025</v>
      </c>
      <c r="C251" s="907" t="str">
        <f>VLOOKUP(A251,tsnz!A:E,5,FALSE)</f>
        <v>Full</v>
      </c>
      <c r="D251" s="908" t="str">
        <f>VLOOKUP(A251,tsnz!A:B,2,FALSE)</f>
        <v>Kelvin Smillie</v>
      </c>
      <c r="E251" s="909" t="str">
        <f>VLOOKUP(A251,'Team names'!A:G,7,FALSE)</f>
        <v>Jaffas</v>
      </c>
      <c r="F251" s="910" t="str">
        <f>IF(ISNA(VLOOKUP(A251,tsnz!$A:$G,7,FALSE)), "",(VLOOKUP(A251,tsnz!$A:$G,7,FALSE)))</f>
        <v>D</v>
      </c>
      <c r="G251" s="911" t="str">
        <f t="array" ref="G251">IF(ISNA(VLOOKUP(A251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1" s="911"/>
      <c r="I251" s="911"/>
      <c r="J251" s="911"/>
      <c r="K251" s="911"/>
      <c r="L251" s="912">
        <f t="shared" si="1"/>
        <v>0</v>
      </c>
      <c r="M251" s="913">
        <f>IFERROR(__xludf.DUMMYFUNCTION("(sum(query(sort(transpose($G251:$K251), 1, false), ""select * limit 4"")))"),0.0)</f>
        <v>0</v>
      </c>
      <c r="N251" s="917"/>
      <c r="O251" s="917"/>
      <c r="P251" s="917"/>
      <c r="Q251" s="917"/>
      <c r="R251" s="911"/>
      <c r="S251" s="918"/>
      <c r="T251" s="918"/>
      <c r="U251" s="913"/>
    </row>
    <row r="252">
      <c r="A252" s="724">
        <v>9649.0</v>
      </c>
      <c r="B252" s="906">
        <f>VLOOKUP(A252,tsnz!A:F,6,FALSE)</f>
        <v>2025</v>
      </c>
      <c r="C252" s="907" t="str">
        <f>VLOOKUP(A252,tsnz!A:E,5,FALSE)</f>
        <v>Full</v>
      </c>
      <c r="D252" s="908" t="str">
        <f>VLOOKUP(A252,tsnz!A:B,2,FALSE)</f>
        <v>Michelle Pronk</v>
      </c>
      <c r="E252" s="909" t="str">
        <f>VLOOKUP(A252,'Team names'!A:G,7,FALSE)</f>
        <v>Jaffas</v>
      </c>
      <c r="F252" s="910" t="str">
        <f>IF(ISNA(VLOOKUP(A252,tsnz!$A:$G,7,FALSE)), "",(VLOOKUP(A252,tsnz!$A:$G,7,FALSE)))</f>
        <v>C</v>
      </c>
      <c r="G252" s="911" t="str">
        <f t="array" ref="G252">IF(ISNA(VLOOKUP(A252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2" s="911"/>
      <c r="I252" s="911"/>
      <c r="J252" s="911"/>
      <c r="K252" s="911"/>
      <c r="L252" s="912">
        <f t="shared" si="1"/>
        <v>0</v>
      </c>
      <c r="M252" s="913">
        <f>IFERROR(__xludf.DUMMYFUNCTION("(sum(query(sort(transpose($G252:$K252), 1, false), ""select * limit 4"")))"),0.0)</f>
        <v>0</v>
      </c>
      <c r="N252" s="917"/>
      <c r="O252" s="917"/>
      <c r="P252" s="917"/>
      <c r="Q252" s="917"/>
      <c r="R252" s="911"/>
      <c r="S252" s="918"/>
      <c r="T252" s="918"/>
      <c r="U252" s="913"/>
    </row>
    <row r="253">
      <c r="A253" s="342">
        <v>10001.0</v>
      </c>
      <c r="B253" s="906">
        <f>VLOOKUP(A253,tsnz!A:F,6,FALSE)</f>
        <v>2025</v>
      </c>
      <c r="C253" s="907" t="str">
        <f>VLOOKUP(A253,tsnz!A:E,5,FALSE)</f>
        <v>First Year - Full</v>
      </c>
      <c r="D253" s="908" t="str">
        <f>VLOOKUP(A253,tsnz!A:B,2,FALSE)</f>
        <v>Jason Wakeling</v>
      </c>
      <c r="E253" s="909" t="str">
        <f>VLOOKUP(A253,'Team names'!A:G,7,FALSE)</f>
        <v>Jaffas</v>
      </c>
      <c r="F253" s="910" t="str">
        <f>IF(ISNA(VLOOKUP(A253,tsnz!$A:$G,7,FALSE)), "",(VLOOKUP(A253,tsnz!$A:$G,7,FALSE)))</f>
        <v>A</v>
      </c>
      <c r="G253" s="911" t="str">
        <f t="array" ref="G253">IF(ISNA(VLOOKUP(A253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3" s="911"/>
      <c r="I253" s="911"/>
      <c r="J253" s="911"/>
      <c r="K253" s="911"/>
      <c r="L253" s="912">
        <f t="shared" si="1"/>
        <v>0</v>
      </c>
      <c r="M253" s="913">
        <f>IFERROR(__xludf.DUMMYFUNCTION("(sum(query(sort(transpose($G253:$K253), 1, false), ""select * limit 4"")))"),0.0)</f>
        <v>0</v>
      </c>
      <c r="N253" s="914"/>
      <c r="O253" s="911"/>
      <c r="P253" s="911"/>
      <c r="Q253" s="911"/>
      <c r="R253" s="911"/>
      <c r="S253" s="915"/>
      <c r="T253" s="916"/>
      <c r="U253" s="911"/>
    </row>
    <row r="254">
      <c r="A254" s="724">
        <v>10171.0</v>
      </c>
      <c r="B254" s="906">
        <f>VLOOKUP(A254,tsnz!A:F,6,FALSE)</f>
        <v>2025</v>
      </c>
      <c r="C254" s="907" t="str">
        <f>VLOOKUP(A254,tsnz!A:E,5,FALSE)</f>
        <v>Full</v>
      </c>
      <c r="D254" s="908" t="str">
        <f>VLOOKUP(A254,tsnz!A:B,2,FALSE)</f>
        <v>Tom Atkins</v>
      </c>
      <c r="E254" s="909" t="str">
        <f>VLOOKUP(A254,'Team names'!A:G,7,FALSE)</f>
        <v>Jaffas</v>
      </c>
      <c r="F254" s="910" t="str">
        <f>IF(ISNA(VLOOKUP(A254,tsnz!$A:$G,7,FALSE)), "",(VLOOKUP(A254,tsnz!$A:$G,7,FALSE)))</f>
        <v>C</v>
      </c>
      <c r="G254" s="911" t="str">
        <f t="array" ref="G254">IF(ISNA(VLOOKUP(A254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4" s="911"/>
      <c r="I254" s="911"/>
      <c r="J254" s="911"/>
      <c r="K254" s="911"/>
      <c r="L254" s="912">
        <f t="shared" si="1"/>
        <v>0</v>
      </c>
      <c r="M254" s="913">
        <f>IFERROR(__xludf.DUMMYFUNCTION("(sum(query(sort(transpose($G254:$K254), 1, false), ""select * limit 4"")))"),0.0)</f>
        <v>0</v>
      </c>
      <c r="N254" s="917"/>
      <c r="O254" s="917"/>
      <c r="P254" s="917"/>
      <c r="Q254" s="911"/>
      <c r="R254" s="911"/>
      <c r="S254" s="918"/>
      <c r="T254" s="918"/>
      <c r="U254" s="913"/>
    </row>
    <row r="255">
      <c r="A255" s="724">
        <v>10270.0</v>
      </c>
      <c r="B255" s="906">
        <f>VLOOKUP(A255,tsnz!A:F,6,FALSE)</f>
        <v>2025</v>
      </c>
      <c r="C255" s="907" t="str">
        <f>VLOOKUP(A255,tsnz!A:E,5,FALSE)</f>
        <v>Full</v>
      </c>
      <c r="D255" s="908" t="str">
        <f>VLOOKUP(A255,tsnz!A:B,2,FALSE)</f>
        <v>Riely Pointon</v>
      </c>
      <c r="E255" s="909" t="str">
        <f>VLOOKUP(A255,'Team names'!A:G,7,FALSE)</f>
        <v>Jaffas</v>
      </c>
      <c r="F255" s="910" t="str">
        <f>IF(ISNA(VLOOKUP(A255,tsnz!$A:$G,7,FALSE)), "",(VLOOKUP(A255,tsnz!$A:$G,7,FALSE)))</f>
        <v>C</v>
      </c>
      <c r="G255" s="911" t="str">
        <f t="array" ref="G255">IF(ISNA(VLOOKUP(A255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5" s="911"/>
      <c r="I255" s="911"/>
      <c r="J255" s="911"/>
      <c r="K255" s="911"/>
      <c r="L255" s="912">
        <f t="shared" si="1"/>
        <v>0</v>
      </c>
      <c r="M255" s="913">
        <f>IFERROR(__xludf.DUMMYFUNCTION("(sum(query(sort(transpose($G255:$K255), 1, false), ""select * limit 4"")))"),0.0)</f>
        <v>0</v>
      </c>
      <c r="N255" s="917"/>
      <c r="O255" s="917"/>
      <c r="P255" s="917"/>
      <c r="Q255" s="917"/>
      <c r="R255" s="911"/>
      <c r="S255" s="918"/>
      <c r="T255" s="918"/>
      <c r="U255" s="913"/>
    </row>
    <row r="256">
      <c r="A256" s="724">
        <v>10271.0</v>
      </c>
      <c r="B256" s="906">
        <f>VLOOKUP(A256,tsnz!A:F,6,FALSE)</f>
        <v>2025</v>
      </c>
      <c r="C256" s="907" t="str">
        <f>VLOOKUP(A256,tsnz!A:E,5,FALSE)</f>
        <v>Full</v>
      </c>
      <c r="D256" s="908" t="str">
        <f>VLOOKUP(A256,tsnz!A:B,2,FALSE)</f>
        <v>Johan Du Toit</v>
      </c>
      <c r="E256" s="909" t="str">
        <f>VLOOKUP(A256,'Team names'!A:G,7,FALSE)</f>
        <v>Jaffas</v>
      </c>
      <c r="F256" s="910" t="str">
        <f>IF(ISNA(VLOOKUP(A256,tsnz!$A:$G,7,FALSE)), "",(VLOOKUP(A256,tsnz!$A:$G,7,FALSE)))</f>
        <v>B</v>
      </c>
      <c r="G256" s="911" t="str">
        <f t="array" ref="G256">IF(ISNA(VLOOKUP(A256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6" s="911"/>
      <c r="I256" s="911"/>
      <c r="J256" s="911"/>
      <c r="K256" s="911"/>
      <c r="L256" s="912">
        <f t="shared" si="1"/>
        <v>0</v>
      </c>
      <c r="M256" s="913">
        <f>IFERROR(__xludf.DUMMYFUNCTION("(sum(query(sort(transpose($G256:$K256), 1, false), ""select * limit 4"")))"),0.0)</f>
        <v>0</v>
      </c>
      <c r="N256" s="917"/>
      <c r="O256" s="917"/>
      <c r="P256" s="917"/>
      <c r="Q256" s="917"/>
      <c r="R256" s="911"/>
      <c r="S256" s="918"/>
      <c r="T256" s="918"/>
      <c r="U256" s="913"/>
    </row>
    <row r="257">
      <c r="A257" s="724">
        <v>10288.0</v>
      </c>
      <c r="B257" s="906">
        <f>VLOOKUP(A257,tsnz!A:F,6,FALSE)</f>
        <v>2025</v>
      </c>
      <c r="C257" s="907" t="str">
        <f>VLOOKUP(A257,tsnz!A:E,5,FALSE)</f>
        <v>Full</v>
      </c>
      <c r="D257" s="908" t="str">
        <f>VLOOKUP(A257,tsnz!A:B,2,FALSE)</f>
        <v>Peter Roux</v>
      </c>
      <c r="E257" s="909" t="str">
        <f>VLOOKUP(A257,'Team names'!A:G,7,FALSE)</f>
        <v>Jaffas</v>
      </c>
      <c r="F257" s="910" t="str">
        <f>IF(ISNA(VLOOKUP(A257,tsnz!$A:$G,7,FALSE)), "",(VLOOKUP(A257,tsnz!$A:$G,7,FALSE)))</f>
        <v>None</v>
      </c>
      <c r="G257" s="911" t="str">
        <f t="array" ref="G257">IF(ISNA(VLOOKUP(A257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7" s="911"/>
      <c r="I257" s="911"/>
      <c r="J257" s="911"/>
      <c r="K257" s="911"/>
      <c r="L257" s="912">
        <f t="shared" si="1"/>
        <v>0</v>
      </c>
      <c r="M257" s="913">
        <f>IFERROR(__xludf.DUMMYFUNCTION("(sum(query(sort(transpose($G257:$K257), 1, false), ""select * limit 4"")))"),0.0)</f>
        <v>0</v>
      </c>
      <c r="N257" s="917"/>
      <c r="O257" s="917"/>
      <c r="P257" s="917"/>
      <c r="Q257" s="917"/>
      <c r="R257" s="911"/>
      <c r="S257" s="918"/>
      <c r="T257" s="918"/>
      <c r="U257" s="913"/>
    </row>
    <row r="258">
      <c r="A258" s="724">
        <v>10297.0</v>
      </c>
      <c r="B258" s="906">
        <f>VLOOKUP(A258,tsnz!A:F,6,FALSE)</f>
        <v>2025</v>
      </c>
      <c r="C258" s="907" t="str">
        <f>VLOOKUP(A258,tsnz!A:E,5,FALSE)</f>
        <v>First Year - Full</v>
      </c>
      <c r="D258" s="908" t="str">
        <f>VLOOKUP(A258,tsnz!A:B,2,FALSE)</f>
        <v>Georgia Wang</v>
      </c>
      <c r="E258" s="909" t="str">
        <f>VLOOKUP(A258,'Team names'!A:G,7,FALSE)</f>
        <v>Jaffas</v>
      </c>
      <c r="F258" s="910" t="str">
        <f>IF(ISNA(VLOOKUP(A258,tsnz!$A:$G,7,FALSE)), "",(VLOOKUP(A258,tsnz!$A:$G,7,FALSE)))</f>
        <v>D</v>
      </c>
      <c r="G258" s="911" t="str">
        <f t="array" ref="G258">IF(ISNA(VLOOKUP(A258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8" s="911"/>
      <c r="I258" s="911"/>
      <c r="J258" s="911"/>
      <c r="K258" s="911"/>
      <c r="L258" s="912">
        <f t="shared" si="1"/>
        <v>0</v>
      </c>
      <c r="M258" s="913">
        <f>IFERROR(__xludf.DUMMYFUNCTION("(sum(query(sort(transpose($G258:$K258), 1, false), ""select * limit 4"")))"),0.0)</f>
        <v>0</v>
      </c>
      <c r="N258" s="917"/>
      <c r="O258" s="917"/>
      <c r="P258" s="917"/>
      <c r="Q258" s="911"/>
      <c r="R258" s="911"/>
      <c r="S258" s="918"/>
      <c r="T258" s="918"/>
      <c r="U258" s="913"/>
    </row>
    <row r="259">
      <c r="A259" s="853">
        <v>10313.0</v>
      </c>
      <c r="B259" s="906">
        <f>VLOOKUP(A259,tsnz!A:F,6,FALSE)</f>
        <v>2025</v>
      </c>
      <c r="C259" s="907" t="str">
        <f>VLOOKUP(A259,tsnz!A:E,5,FALSE)</f>
        <v>Junior</v>
      </c>
      <c r="D259" s="908" t="str">
        <f>VLOOKUP(A259,tsnz!A:B,2,FALSE)</f>
        <v>Charlotte Dixon</v>
      </c>
      <c r="E259" s="909" t="str">
        <f>VLOOKUP(A259,'Team names'!A:G,7,FALSE)</f>
        <v>Jaffas</v>
      </c>
      <c r="F259" s="910" t="str">
        <f>IF(ISNA(VLOOKUP(A259,tsnz!$A:$G,7,FALSE)), "",(VLOOKUP(A259,tsnz!$A:$G,7,FALSE)))</f>
        <v>D</v>
      </c>
      <c r="G259" s="911" t="str">
        <f t="array" ref="G259">IF(ISNA(VLOOKUP(A259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59" s="911"/>
      <c r="I259" s="911"/>
      <c r="J259" s="911"/>
      <c r="K259" s="911"/>
      <c r="L259" s="912">
        <f t="shared" si="1"/>
        <v>0</v>
      </c>
      <c r="M259" s="913">
        <f>IFERROR(__xludf.DUMMYFUNCTION("(sum(query(sort(transpose($G259:$K259), 1, false), ""select * limit 4"")))"),0.0)</f>
        <v>0</v>
      </c>
      <c r="N259" s="920"/>
      <c r="O259" s="920"/>
      <c r="P259" s="920"/>
      <c r="Q259" s="920"/>
      <c r="R259" s="920"/>
      <c r="S259" s="921">
        <f>((SUM(N259:R259)-(ROUND(N259,0)+ROUND(O259,0)+ROUND(P259,0)+ROUND(Q259,0)+ROUND(R259,0)))/10)+ROUND(N259,0)+ROUND(O259,0)+ROUND(P259,0)+ROUND(Q259,0)+ROUND(R259,0)</f>
        <v>0</v>
      </c>
      <c r="T259" s="922"/>
      <c r="U259" s="923">
        <f>IFERROR(__xludf.DUMMYFUNCTION("(sum(query(sort(transpose($N259:$R259), 1, false), ""select * limit 4"")))"),0.0)</f>
        <v>0</v>
      </c>
    </row>
    <row r="260">
      <c r="A260" s="853">
        <v>10321.0</v>
      </c>
      <c r="B260" s="906">
        <f>VLOOKUP(A260,tsnz!A:F,6,FALSE)</f>
        <v>2025</v>
      </c>
      <c r="C260" s="907" t="str">
        <f>VLOOKUP(A260,tsnz!A:E,5,FALSE)</f>
        <v>First Year - Full</v>
      </c>
      <c r="D260" s="908" t="str">
        <f>VLOOKUP(A260,tsnz!A:B,2,FALSE)</f>
        <v>Lexi Du Machiavelli</v>
      </c>
      <c r="E260" s="909" t="str">
        <f>VLOOKUP(A260,'Team names'!A:G,7,FALSE)</f>
        <v>Jaffas</v>
      </c>
      <c r="F260" s="910" t="str">
        <f>IF(ISNA(VLOOKUP(A260,tsnz!$A:$G,7,FALSE)), "",(VLOOKUP(A260,tsnz!$A:$G,7,FALSE)))</f>
        <v>D</v>
      </c>
      <c r="G260" s="911" t="str">
        <f t="array" ref="G260">IF(ISNA(VLOOKUP(A260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0" s="911"/>
      <c r="I260" s="911"/>
      <c r="J260" s="911"/>
      <c r="K260" s="911"/>
      <c r="L260" s="912">
        <f t="shared" si="1"/>
        <v>0</v>
      </c>
      <c r="M260" s="913">
        <f>IFERROR(__xludf.DUMMYFUNCTION("(sum(query(sort(transpose($G260:$K260), 1, false), ""select * limit 4"")))"),0.0)</f>
        <v>0</v>
      </c>
      <c r="N260" s="917"/>
      <c r="O260" s="917"/>
      <c r="P260" s="917"/>
      <c r="Q260" s="917"/>
      <c r="R260" s="911"/>
      <c r="S260" s="918"/>
      <c r="T260" s="918"/>
      <c r="U260" s="913"/>
    </row>
    <row r="261">
      <c r="A261" s="853">
        <v>10325.0</v>
      </c>
      <c r="B261" s="906">
        <f>VLOOKUP(A261,tsnz!A:F,6,FALSE)</f>
        <v>2025</v>
      </c>
      <c r="C261" s="907" t="str">
        <f>VLOOKUP(A261,tsnz!A:E,5,FALSE)</f>
        <v>Family</v>
      </c>
      <c r="D261" s="908" t="str">
        <f>VLOOKUP(A261,tsnz!A:B,2,FALSE)</f>
        <v>John Bramer</v>
      </c>
      <c r="E261" s="909" t="str">
        <f>VLOOKUP(A261,'Team names'!A:G,7,FALSE)</f>
        <v>Jaffas</v>
      </c>
      <c r="F261" s="910" t="str">
        <f>IF(ISNA(VLOOKUP(A261,tsnz!$A:$G,7,FALSE)), "",(VLOOKUP(A261,tsnz!$A:$G,7,FALSE)))</f>
        <v>D</v>
      </c>
      <c r="G261" s="911" t="str">
        <f t="array" ref="G261">IF(ISNA(VLOOKUP(A261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1" s="911"/>
      <c r="I261" s="911"/>
      <c r="J261" s="911"/>
      <c r="K261" s="911"/>
      <c r="L261" s="912">
        <f t="shared" si="1"/>
        <v>0</v>
      </c>
      <c r="M261" s="913">
        <f>IFERROR(__xludf.DUMMYFUNCTION("(sum(query(sort(transpose($G261:$K261), 1, false), ""select * limit 4"")))"),0.0)</f>
        <v>0</v>
      </c>
      <c r="N261" s="917"/>
      <c r="O261" s="917"/>
      <c r="P261" s="917"/>
      <c r="Q261" s="917"/>
      <c r="R261" s="911"/>
      <c r="S261" s="915"/>
      <c r="T261" s="915"/>
      <c r="U261" s="911"/>
    </row>
    <row r="262">
      <c r="A262" s="853">
        <v>10387.0</v>
      </c>
      <c r="B262" s="906">
        <f>VLOOKUP(A262,tsnz!A:F,6,FALSE)</f>
        <v>2025</v>
      </c>
      <c r="C262" s="907" t="str">
        <f>VLOOKUP(A262,tsnz!A:E,5,FALSE)</f>
        <v>Junior</v>
      </c>
      <c r="D262" s="908" t="str">
        <f>VLOOKUP(A262,tsnz!A:B,2,FALSE)</f>
        <v>Ava Harris</v>
      </c>
      <c r="E262" s="909" t="str">
        <f>VLOOKUP(A262,'Team names'!A:G,7,FALSE)</f>
        <v>Jaffas</v>
      </c>
      <c r="F262" s="910" t="str">
        <f>IF(ISNA(VLOOKUP(A262,tsnz!$A:$G,7,FALSE)), "",(VLOOKUP(A262,tsnz!$A:$G,7,FALSE)))</f>
        <v>D</v>
      </c>
      <c r="G262" s="911" t="str">
        <f t="array" ref="G262">IF(ISNA(VLOOKUP(A262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2" s="911"/>
      <c r="I262" s="911"/>
      <c r="J262" s="911"/>
      <c r="K262" s="911"/>
      <c r="L262" s="912">
        <f t="shared" si="1"/>
        <v>0</v>
      </c>
      <c r="M262" s="913">
        <f>IFERROR(__xludf.DUMMYFUNCTION("(sum(query(sort(transpose($G262:$K262), 1, false), ""select * limit 4"")))"),0.0)</f>
        <v>0</v>
      </c>
      <c r="N262" s="914"/>
      <c r="O262" s="911"/>
      <c r="P262" s="917"/>
      <c r="Q262" s="911"/>
      <c r="R262" s="911"/>
      <c r="S262" s="918"/>
      <c r="T262" s="918"/>
      <c r="U262" s="913">
        <f>IFERROR(__xludf.DUMMYFUNCTION("(sum(query(sort(transpose($N262:$P262), 1, false), ""select * limit 4"")))"),0.0)</f>
        <v>0</v>
      </c>
    </row>
    <row r="263">
      <c r="A263" s="853">
        <v>10419.0</v>
      </c>
      <c r="B263" s="906">
        <f>VLOOKUP(A263,tsnz!A:F,6,FALSE)</f>
        <v>2025</v>
      </c>
      <c r="C263" s="907" t="str">
        <f>VLOOKUP(A263,tsnz!A:E,5,FALSE)</f>
        <v>Junior</v>
      </c>
      <c r="D263" s="908" t="str">
        <f>VLOOKUP(A263,tsnz!A:B,2,FALSE)</f>
        <v>Joshua Grant</v>
      </c>
      <c r="E263" s="909" t="str">
        <f>VLOOKUP(A263,'Team names'!A:G,7,FALSE)</f>
        <v>Jaffas</v>
      </c>
      <c r="F263" s="910" t="str">
        <f>IF(ISNA(VLOOKUP(A263,tsnz!$A:$G,7,FALSE)), "",(VLOOKUP(A263,tsnz!$A:$G,7,FALSE)))</f>
        <v>D</v>
      </c>
      <c r="G263" s="911" t="str">
        <f t="array" ref="G263">IF(ISNA(VLOOKUP(A263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3" s="911"/>
      <c r="I263" s="911"/>
      <c r="J263" s="911"/>
      <c r="K263" s="911"/>
      <c r="L263" s="912">
        <f t="shared" si="1"/>
        <v>0</v>
      </c>
      <c r="M263" s="913">
        <f>IFERROR(__xludf.DUMMYFUNCTION("(sum(query(sort(transpose($G263:$K263), 1, false), ""select * limit 4"")))"),0.0)</f>
        <v>0</v>
      </c>
      <c r="N263" s="917"/>
      <c r="O263" s="917"/>
      <c r="P263" s="917"/>
      <c r="Q263" s="917"/>
      <c r="R263" s="911"/>
      <c r="S263" s="918"/>
      <c r="T263" s="918"/>
      <c r="U263" s="913">
        <f>IFERROR(__xludf.DUMMYFUNCTION("(sum(query(sort(transpose($N263:$P263), 1, false), ""select * limit 4"")))"),0.0)</f>
        <v>0</v>
      </c>
    </row>
    <row r="264">
      <c r="A264" s="853">
        <v>10420.0</v>
      </c>
      <c r="B264" s="906">
        <f>VLOOKUP(A264,tsnz!A:F,6,FALSE)</f>
        <v>2025</v>
      </c>
      <c r="C264" s="907" t="str">
        <f>VLOOKUP(A264,tsnz!A:E,5,FALSE)</f>
        <v>First Year - Full</v>
      </c>
      <c r="D264" s="908" t="str">
        <f>VLOOKUP(A264,tsnz!A:B,2,FALSE)</f>
        <v>Luna Yoon</v>
      </c>
      <c r="E264" s="909" t="str">
        <f>VLOOKUP(A264,'Team names'!A:G,7,FALSE)</f>
        <v>Jaffas</v>
      </c>
      <c r="F264" s="910" t="str">
        <f>IF(ISNA(VLOOKUP(A264,tsnz!$A:$G,7,FALSE)), "",(VLOOKUP(A264,tsnz!$A:$G,7,FALSE)))</f>
        <v>D</v>
      </c>
      <c r="G264" s="911" t="str">
        <f t="array" ref="G264">IF(ISNA(VLOOKUP(A264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4" s="911"/>
      <c r="I264" s="911"/>
      <c r="J264" s="911"/>
      <c r="K264" s="911"/>
      <c r="L264" s="912">
        <f t="shared" si="1"/>
        <v>0</v>
      </c>
      <c r="M264" s="913">
        <f>IFERROR(__xludf.DUMMYFUNCTION("(sum(query(sort(transpose($G264:$K264), 1, false), ""select * limit 4"")))"),0.0)</f>
        <v>0</v>
      </c>
      <c r="N264" s="917"/>
      <c r="O264" s="917"/>
      <c r="P264" s="917"/>
      <c r="Q264" s="917"/>
      <c r="R264" s="911"/>
      <c r="S264" s="915"/>
      <c r="T264" s="915"/>
      <c r="U264" s="911"/>
    </row>
    <row r="265">
      <c r="A265" s="342">
        <v>1289.0</v>
      </c>
      <c r="B265" s="924">
        <f>VLOOKUP(A265,tsnz!A:F,6,FALSE)</f>
        <v>2025</v>
      </c>
      <c r="C265" s="925" t="str">
        <f>VLOOKUP(A265,tsnz!A:E,5,FALSE)</f>
        <v>Full</v>
      </c>
      <c r="D265" s="926" t="str">
        <f>VLOOKUP(A265,tsnz!A:B,2,FALSE)</f>
        <v>Gary Carlin</v>
      </c>
      <c r="E265" s="927" t="str">
        <f>VLOOKUP(A265,'Team names'!A:G,7,FALSE)</f>
        <v>Manawatu Marauders</v>
      </c>
      <c r="F265" s="928" t="str">
        <f>IF(ISNA(VLOOKUP(A265,tsnz!$A:$G,7,FALSE)), "",(VLOOKUP(A265,tsnz!$A:$G,7,FALSE)))</f>
        <v>C</v>
      </c>
      <c r="G265" s="911" t="str">
        <f t="array" ref="G265">IF(ISNA(VLOOKUP(A265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5" s="911"/>
      <c r="I265" s="911"/>
      <c r="J265" s="911"/>
      <c r="K265" s="911"/>
      <c r="L265" s="912">
        <f t="shared" si="1"/>
        <v>0</v>
      </c>
      <c r="M265" s="913">
        <f>IFERROR(__xludf.DUMMYFUNCTION("(sum(query(sort(transpose($G265:$K265), 1, false), ""select * limit 4"")))"),0.0)</f>
        <v>0</v>
      </c>
      <c r="N265" s="917"/>
      <c r="O265" s="917"/>
      <c r="P265" s="917"/>
      <c r="Q265" s="917"/>
      <c r="R265" s="914"/>
      <c r="S265" s="918"/>
      <c r="T265" s="919"/>
      <c r="U265" s="911"/>
    </row>
    <row r="266">
      <c r="A266" s="724">
        <v>1719.0</v>
      </c>
      <c r="B266" s="924">
        <f>VLOOKUP(A266,tsnz!A:F,6,FALSE)</f>
        <v>2025</v>
      </c>
      <c r="C266" s="925" t="str">
        <f>VLOOKUP(A266,tsnz!A:E,5,FALSE)</f>
        <v>Full</v>
      </c>
      <c r="D266" s="926" t="str">
        <f>VLOOKUP(A266,tsnz!A:B,2,FALSE)</f>
        <v>Warren Turner</v>
      </c>
      <c r="E266" s="927" t="str">
        <f>VLOOKUP(A266,'Team names'!A:G,7,FALSE)</f>
        <v>Manawatu Marauders</v>
      </c>
      <c r="F266" s="928" t="str">
        <f>IF(ISNA(VLOOKUP(A266,tsnz!$A:$G,7,FALSE)), "",(VLOOKUP(A266,tsnz!$A:$G,7,FALSE)))</f>
        <v>A</v>
      </c>
      <c r="G266" s="911" t="str">
        <f t="array" ref="G266">IF(ISNA(VLOOKUP(A266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6" s="911"/>
      <c r="I266" s="911"/>
      <c r="J266" s="911"/>
      <c r="K266" s="911"/>
      <c r="L266" s="912">
        <f t="shared" si="1"/>
        <v>0</v>
      </c>
      <c r="M266" s="913">
        <f>IFERROR(__xludf.DUMMYFUNCTION("(sum(query(sort(transpose($G266:$K266), 1, false), ""select * limit 4"")))"),0.0)</f>
        <v>0</v>
      </c>
      <c r="N266" s="914"/>
      <c r="O266" s="911"/>
      <c r="P266" s="911"/>
      <c r="Q266" s="911"/>
      <c r="R266" s="911"/>
      <c r="S266" s="915"/>
      <c r="T266" s="916"/>
      <c r="U266" s="911"/>
    </row>
    <row r="267">
      <c r="A267" s="724">
        <v>1910.0</v>
      </c>
      <c r="B267" s="924">
        <f>VLOOKUP(A267,tsnz!A:F,6,FALSE)</f>
        <v>2026</v>
      </c>
      <c r="C267" s="925" t="str">
        <f>VLOOKUP(A267,tsnz!A:E,5,FALSE)</f>
        <v>Super</v>
      </c>
      <c r="D267" s="926" t="str">
        <f>VLOOKUP(A267,tsnz!A:B,2,FALSE)</f>
        <v>Max Kinsey</v>
      </c>
      <c r="E267" s="927" t="str">
        <f>VLOOKUP(A267,'Team names'!A:G,7,FALSE)</f>
        <v>Manawatu Marauders</v>
      </c>
      <c r="F267" s="928" t="str">
        <f>IF(ISNA(VLOOKUP(A267,tsnz!$A:$G,7,FALSE)), "",(VLOOKUP(A267,tsnz!$A:$G,7,FALSE)))</f>
        <v>C</v>
      </c>
      <c r="G267" s="911" t="str">
        <f t="array" ref="G267">IF(ISNA(VLOOKUP(A267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7" s="911"/>
      <c r="I267" s="911"/>
      <c r="J267" s="911"/>
      <c r="K267" s="911"/>
      <c r="L267" s="912">
        <f t="shared" si="1"/>
        <v>0</v>
      </c>
      <c r="M267" s="913">
        <f>IFERROR(__xludf.DUMMYFUNCTION("(sum(query(sort(transpose($G267:$K267), 1, false), ""select * limit 4"")))"),0.0)</f>
        <v>0</v>
      </c>
      <c r="N267" s="917"/>
      <c r="O267" s="917"/>
      <c r="P267" s="917"/>
      <c r="Q267" s="917"/>
      <c r="R267" s="911"/>
      <c r="S267" s="918"/>
      <c r="T267" s="918"/>
      <c r="U267" s="913"/>
    </row>
    <row r="268">
      <c r="A268" s="724">
        <v>1996.0</v>
      </c>
      <c r="B268" s="924">
        <f>VLOOKUP(A268,tsnz!A:F,6,FALSE)</f>
        <v>2025</v>
      </c>
      <c r="C268" s="925" t="str">
        <f>VLOOKUP(A268,tsnz!A:E,5,FALSE)</f>
        <v>Social</v>
      </c>
      <c r="D268" s="926" t="str">
        <f>VLOOKUP(A268,tsnz!A:B,2,FALSE)</f>
        <v>Kevin Rushton</v>
      </c>
      <c r="E268" s="927" t="str">
        <f>VLOOKUP(A268,'Team names'!A:G,7,FALSE)</f>
        <v>Manawatu Marauders</v>
      </c>
      <c r="F268" s="928" t="str">
        <f>IF(ISNA(VLOOKUP(A268,tsnz!$A:$G,7,FALSE)), "",(VLOOKUP(A268,tsnz!$A:$G,7,FALSE)))</f>
        <v/>
      </c>
      <c r="G268" s="911" t="str">
        <f t="array" ref="G268">IF(ISNA(VLOOKUP(A268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8" s="911"/>
      <c r="I268" s="911"/>
      <c r="J268" s="911"/>
      <c r="K268" s="911"/>
      <c r="L268" s="912">
        <f t="shared" si="1"/>
        <v>0</v>
      </c>
      <c r="M268" s="913">
        <f>IFERROR(__xludf.DUMMYFUNCTION("(sum(query(sort(transpose($G268:$K268), 1, false), ""select * limit 4"")))"),0.0)</f>
        <v>0</v>
      </c>
      <c r="N268" s="917"/>
      <c r="O268" s="917"/>
      <c r="P268" s="917"/>
      <c r="Q268" s="917"/>
      <c r="R268" s="911"/>
      <c r="S268" s="918"/>
      <c r="T268" s="918"/>
      <c r="U268" s="913"/>
    </row>
    <row r="269">
      <c r="A269" s="342">
        <v>2342.0</v>
      </c>
      <c r="B269" s="924">
        <f>VLOOKUP(A269,tsnz!A:F,6,FALSE)</f>
        <v>2026</v>
      </c>
      <c r="C269" s="925" t="str">
        <f>VLOOKUP(A269,tsnz!A:E,5,FALSE)</f>
        <v>Super</v>
      </c>
      <c r="D269" s="926" t="str">
        <f>VLOOKUP(A269,tsnz!A:B,2,FALSE)</f>
        <v>Jeanette Kinsey</v>
      </c>
      <c r="E269" s="927" t="str">
        <f>VLOOKUP(A269,'Team names'!A:G,7,FALSE)</f>
        <v>Manawatu Marauders</v>
      </c>
      <c r="F269" s="928" t="str">
        <f>IF(ISNA(VLOOKUP(A269,tsnz!$A:$G,7,FALSE)), "",(VLOOKUP(A269,tsnz!$A:$G,7,FALSE)))</f>
        <v>A</v>
      </c>
      <c r="G269" s="911" t="str">
        <f t="array" ref="G269">IF(ISNA(VLOOKUP(A269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69" s="911"/>
      <c r="I269" s="911"/>
      <c r="J269" s="911"/>
      <c r="K269" s="911"/>
      <c r="L269" s="912">
        <f t="shared" si="1"/>
        <v>0</v>
      </c>
      <c r="M269" s="913">
        <f>IFERROR(__xludf.DUMMYFUNCTION("(sum(query(sort(transpose($G269:$K269), 1, false), ""select * limit 4"")))"),0.0)</f>
        <v>0</v>
      </c>
      <c r="N269" s="914"/>
      <c r="O269" s="911"/>
      <c r="P269" s="911"/>
      <c r="Q269" s="911"/>
      <c r="R269" s="911"/>
      <c r="S269" s="915"/>
      <c r="T269" s="916"/>
      <c r="U269" s="911"/>
    </row>
    <row r="270">
      <c r="A270" s="342">
        <v>2614.0</v>
      </c>
      <c r="B270" s="924">
        <f>VLOOKUP(A270,tsnz!A:F,6,FALSE)</f>
        <v>2026</v>
      </c>
      <c r="C270" s="925" t="str">
        <f>VLOOKUP(A270,tsnz!A:E,5,FALSE)</f>
        <v>Full</v>
      </c>
      <c r="D270" s="926" t="str">
        <f>VLOOKUP(A270,tsnz!A:B,2,FALSE)</f>
        <v>Martin Hunt</v>
      </c>
      <c r="E270" s="927" t="str">
        <f>VLOOKUP(A270,'Team names'!A:G,7,FALSE)</f>
        <v>Manawatu Marauders</v>
      </c>
      <c r="F270" s="928" t="str">
        <f>IF(ISNA(VLOOKUP(A270,tsnz!$A:$G,7,FALSE)), "",(VLOOKUP(A270,tsnz!$A:$G,7,FALSE)))</f>
        <v>M</v>
      </c>
      <c r="G270" s="911" t="str">
        <f t="array" ref="G270">IF(ISNA(VLOOKUP(A270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0" s="911"/>
      <c r="I270" s="911"/>
      <c r="J270" s="911"/>
      <c r="K270" s="911"/>
      <c r="L270" s="912">
        <f t="shared" si="1"/>
        <v>0</v>
      </c>
      <c r="M270" s="913">
        <f>IFERROR(__xludf.DUMMYFUNCTION("(sum(query(sort(transpose($G270:$K270), 1, false), ""select * limit 4"")))"),0.0)</f>
        <v>0</v>
      </c>
      <c r="N270" s="914"/>
      <c r="O270" s="911"/>
      <c r="P270" s="911"/>
      <c r="Q270" s="911"/>
      <c r="R270" s="911"/>
      <c r="S270" s="915"/>
      <c r="T270" s="916"/>
      <c r="U270" s="911"/>
    </row>
    <row r="271">
      <c r="A271" s="724">
        <v>2624.0</v>
      </c>
      <c r="B271" s="924">
        <f>VLOOKUP(A271,tsnz!A:F,6,FALSE)</f>
        <v>2025</v>
      </c>
      <c r="C271" s="925" t="str">
        <f>VLOOKUP(A271,tsnz!A:E,5,FALSE)</f>
        <v>Full</v>
      </c>
      <c r="D271" s="926" t="str">
        <f>VLOOKUP(A271,tsnz!A:B,2,FALSE)</f>
        <v>David Green</v>
      </c>
      <c r="E271" s="927" t="str">
        <f>VLOOKUP(A271,'Team names'!A:G,7,FALSE)</f>
        <v>Manawatu Marauders</v>
      </c>
      <c r="F271" s="928" t="str">
        <f>IF(ISNA(VLOOKUP(A271,tsnz!$A:$G,7,FALSE)), "",(VLOOKUP(A271,tsnz!$A:$G,7,FALSE)))</f>
        <v>B</v>
      </c>
      <c r="G271" s="911" t="str">
        <f t="array" ref="G271">IF(ISNA(VLOOKUP(A271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1" s="911"/>
      <c r="I271" s="911"/>
      <c r="J271" s="911"/>
      <c r="K271" s="911"/>
      <c r="L271" s="912">
        <f t="shared" si="1"/>
        <v>0</v>
      </c>
      <c r="M271" s="913">
        <f>IFERROR(__xludf.DUMMYFUNCTION("(sum(query(sort(transpose($G271:$K271), 1, false), ""select * limit 4"")))"),0.0)</f>
        <v>0</v>
      </c>
      <c r="N271" s="917"/>
      <c r="O271" s="917"/>
      <c r="P271" s="917"/>
      <c r="Q271" s="911"/>
      <c r="R271" s="911"/>
      <c r="S271" s="918"/>
      <c r="T271" s="918"/>
      <c r="U271" s="913"/>
    </row>
    <row r="272">
      <c r="A272" s="724">
        <v>2626.0</v>
      </c>
      <c r="B272" s="924">
        <f>VLOOKUP(A272,tsnz!A:F,6,FALSE)</f>
        <v>2026</v>
      </c>
      <c r="C272" s="925" t="str">
        <f>VLOOKUP(A272,tsnz!A:E,5,FALSE)</f>
        <v>Life Member</v>
      </c>
      <c r="D272" s="926" t="str">
        <f>VLOOKUP(A272,tsnz!A:B,2,FALSE)</f>
        <v>Bruce Marchant</v>
      </c>
      <c r="E272" s="927" t="str">
        <f>VLOOKUP(A272,'Team names'!A:G,7,FALSE)</f>
        <v>Manawatu Marauders</v>
      </c>
      <c r="F272" s="928" t="str">
        <f>IF(ISNA(VLOOKUP(A272,tsnz!$A:$G,7,FALSE)), "",(VLOOKUP(A272,tsnz!$A:$G,7,FALSE)))</f>
        <v>A</v>
      </c>
      <c r="G272" s="911" t="str">
        <f t="array" ref="G272">IF(ISNA(VLOOKUP(A272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2" s="911"/>
      <c r="I272" s="911"/>
      <c r="J272" s="911"/>
      <c r="K272" s="911"/>
      <c r="L272" s="912">
        <f t="shared" si="1"/>
        <v>0</v>
      </c>
      <c r="M272" s="913">
        <f>IFERROR(__xludf.DUMMYFUNCTION("(sum(query(sort(transpose($G272:$K272), 1, false), ""select * limit 4"")))"),0.0)</f>
        <v>0</v>
      </c>
      <c r="N272" s="917"/>
      <c r="O272" s="917"/>
      <c r="P272" s="917"/>
      <c r="Q272" s="911"/>
      <c r="R272" s="911"/>
      <c r="S272" s="918"/>
      <c r="T272" s="918"/>
      <c r="U272" s="913"/>
    </row>
    <row r="273">
      <c r="A273" s="724">
        <v>2635.0</v>
      </c>
      <c r="B273" s="924">
        <f>VLOOKUP(A273,tsnz!A:F,6,FALSE)</f>
        <v>2025</v>
      </c>
      <c r="C273" s="925" t="str">
        <f>VLOOKUP(A273,tsnz!A:E,5,FALSE)</f>
        <v>Super</v>
      </c>
      <c r="D273" s="926" t="str">
        <f>VLOOKUP(A273,tsnz!A:B,2,FALSE)</f>
        <v>Kelvin Burt</v>
      </c>
      <c r="E273" s="927" t="str">
        <f>VLOOKUP(A273,'Team names'!A:G,7,FALSE)</f>
        <v>Manawatu Marauders</v>
      </c>
      <c r="F273" s="928" t="str">
        <f>IF(ISNA(VLOOKUP(A273,tsnz!$A:$G,7,FALSE)), "",(VLOOKUP(A273,tsnz!$A:$G,7,FALSE)))</f>
        <v>M</v>
      </c>
      <c r="G273" s="911" t="str">
        <f t="array" ref="G273">IF(ISNA(VLOOKUP(A273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3" s="911"/>
      <c r="I273" s="911"/>
      <c r="J273" s="911"/>
      <c r="K273" s="911"/>
      <c r="L273" s="912">
        <f t="shared" si="1"/>
        <v>0</v>
      </c>
      <c r="M273" s="913">
        <f>IFERROR(__xludf.DUMMYFUNCTION("(sum(query(sort(transpose($G273:$K273), 1, false), ""select * limit 4"")))"),0.0)</f>
        <v>0</v>
      </c>
      <c r="N273" s="914"/>
      <c r="O273" s="911"/>
      <c r="P273" s="911"/>
      <c r="Q273" s="911"/>
      <c r="R273" s="911"/>
      <c r="S273" s="915"/>
      <c r="T273" s="916"/>
      <c r="U273" s="911"/>
    </row>
    <row r="274">
      <c r="A274" s="342">
        <v>2655.0</v>
      </c>
      <c r="B274" s="924">
        <f>VLOOKUP(A274,tsnz!A:F,6,FALSE)</f>
        <v>2025</v>
      </c>
      <c r="C274" s="925" t="str">
        <f>VLOOKUP(A274,tsnz!A:E,5,FALSE)</f>
        <v>Full</v>
      </c>
      <c r="D274" s="926" t="str">
        <f>VLOOKUP(A274,tsnz!A:B,2,FALSE)</f>
        <v>Diane Burt</v>
      </c>
      <c r="E274" s="927" t="str">
        <f>VLOOKUP(A274,'Team names'!A:G,7,FALSE)</f>
        <v>Manawatu Marauders</v>
      </c>
      <c r="F274" s="928" t="str">
        <f>IF(ISNA(VLOOKUP(A274,tsnz!$A:$G,7,FALSE)), "",(VLOOKUP(A274,tsnz!$A:$G,7,FALSE)))</f>
        <v>B</v>
      </c>
      <c r="G274" s="911" t="str">
        <f t="array" ref="G274">IF(ISNA(VLOOKUP(A274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4" s="911"/>
      <c r="I274" s="911"/>
      <c r="J274" s="911"/>
      <c r="K274" s="911"/>
      <c r="L274" s="912">
        <f t="shared" si="1"/>
        <v>0</v>
      </c>
      <c r="M274" s="913">
        <f>IFERROR(__xludf.DUMMYFUNCTION("(sum(query(sort(transpose($G274:$K274), 1, false), ""select * limit 4"")))"),0.0)</f>
        <v>0</v>
      </c>
      <c r="N274" s="917"/>
      <c r="O274" s="917"/>
      <c r="P274" s="917"/>
      <c r="Q274" s="917"/>
      <c r="R274" s="911"/>
      <c r="S274" s="918"/>
      <c r="T274" s="919"/>
      <c r="U274" s="911"/>
    </row>
    <row r="275">
      <c r="A275" s="724">
        <v>2672.0</v>
      </c>
      <c r="B275" s="924">
        <f>VLOOKUP(A275,tsnz!A:F,6,FALSE)</f>
        <v>2026</v>
      </c>
      <c r="C275" s="925" t="str">
        <f>VLOOKUP(A275,tsnz!A:E,5,FALSE)</f>
        <v>Full</v>
      </c>
      <c r="D275" s="926" t="str">
        <f>VLOOKUP(A275,tsnz!A:B,2,FALSE)</f>
        <v>Dave Gledhill</v>
      </c>
      <c r="E275" s="927" t="str">
        <f>VLOOKUP(A275,'Team names'!A:G,7,FALSE)</f>
        <v>Manawatu Marauders</v>
      </c>
      <c r="F275" s="928" t="str">
        <f>IF(ISNA(VLOOKUP(A275,tsnz!$A:$G,7,FALSE)), "",(VLOOKUP(A275,tsnz!$A:$G,7,FALSE)))</f>
        <v>B</v>
      </c>
      <c r="G275" s="911" t="str">
        <f t="array" ref="G275">IF(ISNA(VLOOKUP(A275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5" s="911"/>
      <c r="I275" s="911"/>
      <c r="J275" s="911"/>
      <c r="K275" s="911"/>
      <c r="L275" s="912">
        <f t="shared" si="1"/>
        <v>0</v>
      </c>
      <c r="M275" s="913">
        <f>IFERROR(__xludf.DUMMYFUNCTION("(sum(query(sort(transpose($G275:$K275), 1, false), ""select * limit 4"")))"),0.0)</f>
        <v>0</v>
      </c>
      <c r="N275" s="917"/>
      <c r="O275" s="917"/>
      <c r="P275" s="917"/>
      <c r="Q275" s="911"/>
      <c r="R275" s="911"/>
      <c r="S275" s="918"/>
      <c r="T275" s="918"/>
      <c r="U275" s="913"/>
    </row>
    <row r="276">
      <c r="A276" s="342">
        <v>2742.0</v>
      </c>
      <c r="B276" s="924">
        <f>VLOOKUP(A276,tsnz!A:F,6,FALSE)</f>
        <v>2025</v>
      </c>
      <c r="C276" s="925" t="str">
        <f>VLOOKUP(A276,tsnz!A:E,5,FALSE)</f>
        <v>Full</v>
      </c>
      <c r="D276" s="926" t="str">
        <f>VLOOKUP(A276,tsnz!A:B,2,FALSE)</f>
        <v>Barry Scott</v>
      </c>
      <c r="E276" s="927" t="str">
        <f>VLOOKUP(A276,'Team names'!A:G,7,FALSE)</f>
        <v>Manawatu Marauders</v>
      </c>
      <c r="F276" s="928" t="str">
        <f>IF(ISNA(VLOOKUP(A276,tsnz!$A:$G,7,FALSE)), "",(VLOOKUP(A276,tsnz!$A:$G,7,FALSE)))</f>
        <v>B</v>
      </c>
      <c r="G276" s="911" t="str">
        <f t="array" ref="G276">IF(ISNA(VLOOKUP(A276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6" s="911"/>
      <c r="I276" s="911"/>
      <c r="J276" s="911"/>
      <c r="K276" s="911"/>
      <c r="L276" s="912">
        <f t="shared" si="1"/>
        <v>0</v>
      </c>
      <c r="M276" s="913">
        <f>IFERROR(__xludf.DUMMYFUNCTION("(sum(query(sort(transpose($G276:$K276), 1, false), ""select * limit 4"")))"),0.0)</f>
        <v>0</v>
      </c>
      <c r="N276" s="914"/>
      <c r="O276" s="911"/>
      <c r="P276" s="911"/>
      <c r="Q276" s="911"/>
      <c r="R276" s="911"/>
      <c r="S276" s="915"/>
      <c r="T276" s="916"/>
      <c r="U276" s="911"/>
    </row>
    <row r="277">
      <c r="A277" s="342">
        <v>3657.0</v>
      </c>
      <c r="B277" s="924">
        <f>VLOOKUP(A277,tsnz!A:F,6,FALSE)</f>
        <v>2026</v>
      </c>
      <c r="C277" s="925" t="str">
        <f>VLOOKUP(A277,tsnz!A:E,5,FALSE)</f>
        <v>Family</v>
      </c>
      <c r="D277" s="926" t="str">
        <f>VLOOKUP(A277,tsnz!A:B,2,FALSE)</f>
        <v>Janet Hunt</v>
      </c>
      <c r="E277" s="927" t="str">
        <f>VLOOKUP(A277,'Team names'!A:G,7,FALSE)</f>
        <v>Manawatu Marauders</v>
      </c>
      <c r="F277" s="928" t="str">
        <f>IF(ISNA(VLOOKUP(A277,tsnz!$A:$G,7,FALSE)), "",(VLOOKUP(A277,tsnz!$A:$G,7,FALSE)))</f>
        <v>M</v>
      </c>
      <c r="G277" s="911" t="str">
        <f t="array" ref="G277">IF(ISNA(VLOOKUP(A277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7" s="911"/>
      <c r="I277" s="911"/>
      <c r="J277" s="911"/>
      <c r="K277" s="911"/>
      <c r="L277" s="912">
        <f t="shared" si="1"/>
        <v>0</v>
      </c>
      <c r="M277" s="913">
        <f>IFERROR(__xludf.DUMMYFUNCTION("(sum(query(sort(transpose($G277:$K277), 1, false), ""select * limit 4"")))"),0.0)</f>
        <v>0</v>
      </c>
      <c r="N277" s="914"/>
      <c r="O277" s="911"/>
      <c r="P277" s="911"/>
      <c r="Q277" s="911"/>
      <c r="R277" s="911"/>
      <c r="S277" s="915"/>
      <c r="T277" s="919"/>
      <c r="U277" s="911"/>
    </row>
    <row r="278">
      <c r="A278" s="342">
        <v>3675.0</v>
      </c>
      <c r="B278" s="924">
        <f>VLOOKUP(A278,tsnz!A:F,6,FALSE)</f>
        <v>2025</v>
      </c>
      <c r="C278" s="925" t="str">
        <f>VLOOKUP(A278,tsnz!A:E,5,FALSE)</f>
        <v>Full</v>
      </c>
      <c r="D278" s="926" t="str">
        <f>VLOOKUP(A278,tsnz!A:B,2,FALSE)</f>
        <v>Fiona Mills</v>
      </c>
      <c r="E278" s="927" t="str">
        <f>VLOOKUP(A278,'Team names'!A:G,7,FALSE)</f>
        <v>Manawatu Marauders</v>
      </c>
      <c r="F278" s="928" t="str">
        <f>IF(ISNA(VLOOKUP(A278,tsnz!$A:$G,7,FALSE)), "",(VLOOKUP(A278,tsnz!$A:$G,7,FALSE)))</f>
        <v>A</v>
      </c>
      <c r="G278" s="911" t="str">
        <f t="array" ref="G278">IF(ISNA(VLOOKUP(A278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8" s="911"/>
      <c r="I278" s="911"/>
      <c r="J278" s="911"/>
      <c r="K278" s="911"/>
      <c r="L278" s="912">
        <f t="shared" si="1"/>
        <v>0</v>
      </c>
      <c r="M278" s="913">
        <f>IFERROR(__xludf.DUMMYFUNCTION("(sum(query(sort(transpose($G278:$K278), 1, false), ""select * limit 4"")))"),0.0)</f>
        <v>0</v>
      </c>
      <c r="N278" s="914"/>
      <c r="O278" s="911"/>
      <c r="P278" s="911"/>
      <c r="Q278" s="911"/>
      <c r="R278" s="911"/>
      <c r="S278" s="915"/>
      <c r="T278" s="916"/>
      <c r="U278" s="911"/>
    </row>
    <row r="279">
      <c r="A279" s="724">
        <v>4392.0</v>
      </c>
      <c r="B279" s="924">
        <f>VLOOKUP(A279,tsnz!A:F,6,FALSE)</f>
        <v>2025</v>
      </c>
      <c r="C279" s="925" t="str">
        <f>VLOOKUP(A279,tsnz!A:E,5,FALSE)</f>
        <v>Full</v>
      </c>
      <c r="D279" s="926" t="str">
        <f>VLOOKUP(A279,tsnz!A:B,2,FALSE)</f>
        <v>Lachie McNair</v>
      </c>
      <c r="E279" s="927" t="str">
        <f>VLOOKUP(A279,'Team names'!A:G,7,FALSE)</f>
        <v>Manawatu Marauders</v>
      </c>
      <c r="F279" s="928" t="str">
        <f>IF(ISNA(VLOOKUP(A279,tsnz!$A:$G,7,FALSE)), "",(VLOOKUP(A279,tsnz!$A:$G,7,FALSE)))</f>
        <v>A</v>
      </c>
      <c r="G279" s="911" t="str">
        <f t="array" ref="G279">IF(ISNA(VLOOKUP(A279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79" s="911"/>
      <c r="I279" s="911"/>
      <c r="J279" s="911"/>
      <c r="K279" s="911"/>
      <c r="L279" s="912">
        <f t="shared" si="1"/>
        <v>0</v>
      </c>
      <c r="M279" s="913">
        <f>IFERROR(__xludf.DUMMYFUNCTION("(sum(query(sort(transpose($G279:$K279), 1, false), ""select * limit 4"")))"),0.0)</f>
        <v>0</v>
      </c>
      <c r="N279" s="914"/>
      <c r="O279" s="911"/>
      <c r="P279" s="911"/>
      <c r="Q279" s="911"/>
      <c r="R279" s="911"/>
      <c r="S279" s="915"/>
      <c r="T279" s="916"/>
      <c r="U279" s="911"/>
    </row>
    <row r="280">
      <c r="A280" s="724">
        <v>4489.0</v>
      </c>
      <c r="B280" s="924">
        <f>VLOOKUP(A280,tsnz!A:F,6,FALSE)</f>
        <v>2026</v>
      </c>
      <c r="C280" s="925" t="str">
        <f>VLOOKUP(A280,tsnz!A:E,5,FALSE)</f>
        <v>Full</v>
      </c>
      <c r="D280" s="926" t="str">
        <f>VLOOKUP(A280,tsnz!A:B,2,FALSE)</f>
        <v>Patch Nelson</v>
      </c>
      <c r="E280" s="927" t="str">
        <f>VLOOKUP(A280,'Team names'!A:G,7,FALSE)</f>
        <v>Manawatu Marauders</v>
      </c>
      <c r="F280" s="928" t="str">
        <f>IF(ISNA(VLOOKUP(A280,tsnz!$A:$G,7,FALSE)), "",(VLOOKUP(A280,tsnz!$A:$G,7,FALSE)))</f>
        <v>B</v>
      </c>
      <c r="G280" s="911" t="str">
        <f t="array" ref="G280">IF(ISNA(VLOOKUP(A280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0" s="911"/>
      <c r="I280" s="911"/>
      <c r="J280" s="911"/>
      <c r="K280" s="911"/>
      <c r="L280" s="912">
        <f t="shared" si="1"/>
        <v>0</v>
      </c>
      <c r="M280" s="913">
        <f>IFERROR(__xludf.DUMMYFUNCTION("(sum(query(sort(transpose($G280:$K280), 1, false), ""select * limit 4"")))"),0.0)</f>
        <v>0</v>
      </c>
      <c r="N280" s="917"/>
      <c r="O280" s="917"/>
      <c r="P280" s="917"/>
      <c r="Q280" s="917"/>
      <c r="R280" s="911"/>
      <c r="S280" s="918"/>
      <c r="T280" s="918"/>
      <c r="U280" s="913"/>
    </row>
    <row r="281">
      <c r="A281" s="724">
        <v>5018.0</v>
      </c>
      <c r="B281" s="924">
        <f>VLOOKUP(A281,tsnz!A:F,6,FALSE)</f>
        <v>2025</v>
      </c>
      <c r="C281" s="925" t="str">
        <f>VLOOKUP(A281,tsnz!A:E,5,FALSE)</f>
        <v>Full</v>
      </c>
      <c r="D281" s="926" t="str">
        <f>VLOOKUP(A281,tsnz!A:B,2,FALSE)</f>
        <v>Jackie Lindsay</v>
      </c>
      <c r="E281" s="927" t="str">
        <f>VLOOKUP(A281,'Team names'!A:G,7,FALSE)</f>
        <v>Manawatu Marauders</v>
      </c>
      <c r="F281" s="928" t="str">
        <f>IF(ISNA(VLOOKUP(A281,tsnz!$A:$G,7,FALSE)), "",(VLOOKUP(A281,tsnz!$A:$G,7,FALSE)))</f>
        <v>B</v>
      </c>
      <c r="G281" s="911" t="str">
        <f t="array" ref="G281">IF(ISNA(VLOOKUP(A281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1" s="911"/>
      <c r="I281" s="911"/>
      <c r="J281" s="911"/>
      <c r="K281" s="911"/>
      <c r="L281" s="912">
        <f t="shared" si="1"/>
        <v>0</v>
      </c>
      <c r="M281" s="913">
        <f>IFERROR(__xludf.DUMMYFUNCTION("(sum(query(sort(transpose($G281:$K281), 1, false), ""select * limit 4"")))"),0.0)</f>
        <v>0</v>
      </c>
      <c r="N281" s="914"/>
      <c r="O281" s="911"/>
      <c r="P281" s="911"/>
      <c r="Q281" s="911"/>
      <c r="R281" s="911"/>
      <c r="S281" s="915"/>
      <c r="T281" s="916"/>
      <c r="U281" s="911"/>
    </row>
    <row r="282">
      <c r="A282" s="342">
        <v>5514.0</v>
      </c>
      <c r="B282" s="924">
        <f>VLOOKUP(A282,tsnz!A:F,6,FALSE)</f>
        <v>2025</v>
      </c>
      <c r="C282" s="925" t="str">
        <f>VLOOKUP(A282,tsnz!A:E,5,FALSE)</f>
        <v>Full</v>
      </c>
      <c r="D282" s="926" t="str">
        <f>VLOOKUP(A282,tsnz!A:B,2,FALSE)</f>
        <v>Colin Harper</v>
      </c>
      <c r="E282" s="927" t="str">
        <f>VLOOKUP(A282,'Team names'!A:G,7,FALSE)</f>
        <v>Manawatu Marauders</v>
      </c>
      <c r="F282" s="928" t="str">
        <f>IF(ISNA(VLOOKUP(A282,tsnz!$A:$G,7,FALSE)), "",(VLOOKUP(A282,tsnz!$A:$G,7,FALSE)))</f>
        <v>A</v>
      </c>
      <c r="G282" s="911" t="str">
        <f t="array" ref="G282">IF(ISNA(VLOOKUP(A282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2" s="911"/>
      <c r="I282" s="911"/>
      <c r="J282" s="911"/>
      <c r="K282" s="911"/>
      <c r="L282" s="912">
        <f t="shared" si="1"/>
        <v>0</v>
      </c>
      <c r="M282" s="913">
        <f>IFERROR(__xludf.DUMMYFUNCTION("(sum(query(sort(transpose($G282:$K282), 1, false), ""select * limit 4"")))"),0.0)</f>
        <v>0</v>
      </c>
      <c r="N282" s="914"/>
      <c r="O282" s="911"/>
      <c r="P282" s="911"/>
      <c r="Q282" s="911"/>
      <c r="R282" s="911"/>
      <c r="S282" s="915"/>
      <c r="T282" s="916"/>
      <c r="U282" s="911"/>
    </row>
    <row r="283">
      <c r="A283" s="724">
        <v>5517.0</v>
      </c>
      <c r="B283" s="924">
        <f>VLOOKUP(A283,tsnz!A:F,6,FALSE)</f>
        <v>2025</v>
      </c>
      <c r="C283" s="925" t="str">
        <f>VLOOKUP(A283,tsnz!A:E,5,FALSE)</f>
        <v>Full</v>
      </c>
      <c r="D283" s="926" t="str">
        <f>VLOOKUP(A283,tsnz!A:B,2,FALSE)</f>
        <v>Josh Love</v>
      </c>
      <c r="E283" s="927" t="str">
        <f>VLOOKUP(A283,'Team names'!A:G,7,FALSE)</f>
        <v>Manawatu Marauders</v>
      </c>
      <c r="F283" s="928" t="str">
        <f>IF(ISNA(VLOOKUP(A283,tsnz!$A:$G,7,FALSE)), "",(VLOOKUP(A283,tsnz!$A:$G,7,FALSE)))</f>
        <v>C</v>
      </c>
      <c r="G283" s="911" t="str">
        <f t="array" ref="G283">IF(ISNA(VLOOKUP(A283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3" s="911"/>
      <c r="I283" s="911"/>
      <c r="J283" s="911"/>
      <c r="K283" s="911"/>
      <c r="L283" s="912">
        <f t="shared" si="1"/>
        <v>0</v>
      </c>
      <c r="M283" s="913">
        <f>IFERROR(__xludf.DUMMYFUNCTION("(sum(query(sort(transpose($G283:$K283), 1, false), ""select * limit 4"")))"),0.0)</f>
        <v>0</v>
      </c>
      <c r="N283" s="917"/>
      <c r="O283" s="917"/>
      <c r="P283" s="917"/>
      <c r="Q283" s="917"/>
      <c r="R283" s="911"/>
      <c r="S283" s="918"/>
      <c r="T283" s="918"/>
      <c r="U283" s="913"/>
    </row>
    <row r="284">
      <c r="A284" s="724">
        <v>5640.0</v>
      </c>
      <c r="B284" s="924">
        <f>VLOOKUP(A284,tsnz!A:F,6,FALSE)</f>
        <v>2025</v>
      </c>
      <c r="C284" s="925" t="str">
        <f>VLOOKUP(A284,tsnz!A:E,5,FALSE)</f>
        <v>Full</v>
      </c>
      <c r="D284" s="926" t="str">
        <f>VLOOKUP(A284,tsnz!A:B,2,FALSE)</f>
        <v>Brent Read</v>
      </c>
      <c r="E284" s="927" t="str">
        <f>VLOOKUP(A284,'Team names'!A:G,7,FALSE)</f>
        <v>Manawatu Marauders</v>
      </c>
      <c r="F284" s="928" t="str">
        <f>IF(ISNA(VLOOKUP(A284,tsnz!$A:$G,7,FALSE)), "",(VLOOKUP(A284,tsnz!$A:$G,7,FALSE)))</f>
        <v>B</v>
      </c>
      <c r="G284" s="911" t="str">
        <f t="array" ref="G284">IF(ISNA(VLOOKUP(A284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4" s="911"/>
      <c r="I284" s="911"/>
      <c r="J284" s="911"/>
      <c r="K284" s="911"/>
      <c r="L284" s="912">
        <f t="shared" si="1"/>
        <v>0</v>
      </c>
      <c r="M284" s="913">
        <f>IFERROR(__xludf.DUMMYFUNCTION("(sum(query(sort(transpose($G284:$K284), 1, false), ""select * limit 4"")))"),0.0)</f>
        <v>0</v>
      </c>
      <c r="N284" s="917"/>
      <c r="O284" s="917"/>
      <c r="P284" s="917"/>
      <c r="Q284" s="911"/>
      <c r="R284" s="911"/>
      <c r="S284" s="918"/>
      <c r="T284" s="918"/>
      <c r="U284" s="913"/>
    </row>
    <row r="285">
      <c r="A285" s="342">
        <v>5670.0</v>
      </c>
      <c r="B285" s="924">
        <f>VLOOKUP(A285,tsnz!A:F,6,FALSE)</f>
        <v>2025</v>
      </c>
      <c r="C285" s="925" t="str">
        <f>VLOOKUP(A285,tsnz!A:E,5,FALSE)</f>
        <v>Full</v>
      </c>
      <c r="D285" s="926" t="str">
        <f>VLOOKUP(A285,tsnz!A:B,2,FALSE)</f>
        <v>Amy Hatcher</v>
      </c>
      <c r="E285" s="927" t="str">
        <f>VLOOKUP(A285,'Team names'!A:G,7,FALSE)</f>
        <v>Manawatu Marauders</v>
      </c>
      <c r="F285" s="928" t="str">
        <f>IF(ISNA(VLOOKUP(A285,tsnz!$A:$G,7,FALSE)), "",(VLOOKUP(A285,tsnz!$A:$G,7,FALSE)))</f>
        <v>A</v>
      </c>
      <c r="G285" s="911" t="str">
        <f t="array" ref="G285">IF(ISNA(VLOOKUP(A285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5" s="911"/>
      <c r="I285" s="911"/>
      <c r="J285" s="911"/>
      <c r="K285" s="911"/>
      <c r="L285" s="912">
        <f t="shared" si="1"/>
        <v>0</v>
      </c>
      <c r="M285" s="913">
        <f>IFERROR(__xludf.DUMMYFUNCTION("(sum(query(sort(transpose($G285:$K285), 1, false), ""select * limit 4"")))"),0.0)</f>
        <v>0</v>
      </c>
      <c r="N285" s="914"/>
      <c r="O285" s="911"/>
      <c r="P285" s="911"/>
      <c r="Q285" s="911"/>
      <c r="R285" s="911"/>
      <c r="S285" s="915"/>
      <c r="T285" s="916"/>
      <c r="U285" s="911"/>
    </row>
    <row r="286">
      <c r="A286" s="342">
        <v>6435.0</v>
      </c>
      <c r="B286" s="924">
        <f>VLOOKUP(A286,tsnz!A:F,6,FALSE)</f>
        <v>2026</v>
      </c>
      <c r="C286" s="925" t="str">
        <f>VLOOKUP(A286,tsnz!A:E,5,FALSE)</f>
        <v>Super</v>
      </c>
      <c r="D286" s="926" t="str">
        <f>VLOOKUP(A286,tsnz!A:B,2,FALSE)</f>
        <v>Dave Edmonds</v>
      </c>
      <c r="E286" s="927" t="str">
        <f>VLOOKUP(A286,'Team names'!A:G,7,FALSE)</f>
        <v>Manawatu Marauders</v>
      </c>
      <c r="F286" s="928" t="str">
        <f>IF(ISNA(VLOOKUP(A286,tsnz!$A:$G,7,FALSE)), "",(VLOOKUP(A286,tsnz!$A:$G,7,FALSE)))</f>
        <v>A</v>
      </c>
      <c r="G286" s="911" t="str">
        <f t="array" ref="G286">IF(ISNA(VLOOKUP(A286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6" s="911"/>
      <c r="I286" s="911"/>
      <c r="J286" s="911"/>
      <c r="K286" s="911"/>
      <c r="L286" s="912">
        <f t="shared" si="1"/>
        <v>0</v>
      </c>
      <c r="M286" s="913">
        <f>IFERROR(__xludf.DUMMYFUNCTION("(sum(query(sort(transpose($G286:$K286), 1, false), ""select * limit 4"")))"),0.0)</f>
        <v>0</v>
      </c>
      <c r="N286" s="917"/>
      <c r="O286" s="917"/>
      <c r="P286" s="917"/>
      <c r="Q286" s="917"/>
      <c r="R286" s="911"/>
      <c r="S286" s="918"/>
      <c r="T286" s="919"/>
      <c r="U286" s="911"/>
    </row>
    <row r="287">
      <c r="A287" s="342">
        <v>6723.0</v>
      </c>
      <c r="B287" s="924">
        <f>VLOOKUP(A287,tsnz!A:F,6,FALSE)</f>
        <v>2026</v>
      </c>
      <c r="C287" s="925" t="str">
        <f>VLOOKUP(A287,tsnz!A:E,5,FALSE)</f>
        <v>Full</v>
      </c>
      <c r="D287" s="926" t="str">
        <f>VLOOKUP(A287,tsnz!A:B,2,FALSE)</f>
        <v>Christian Hayes</v>
      </c>
      <c r="E287" s="927" t="str">
        <f>VLOOKUP(A287,'Team names'!A:G,7,FALSE)</f>
        <v>Manawatu Marauders</v>
      </c>
      <c r="F287" s="928" t="str">
        <f>IF(ISNA(VLOOKUP(A287,tsnz!$A:$G,7,FALSE)), "",(VLOOKUP(A287,tsnz!$A:$G,7,FALSE)))</f>
        <v>B</v>
      </c>
      <c r="G287" s="911" t="str">
        <f t="array" ref="G287">IF(ISNA(VLOOKUP(A287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7" s="911"/>
      <c r="I287" s="911"/>
      <c r="J287" s="911"/>
      <c r="K287" s="911"/>
      <c r="L287" s="929">
        <f t="shared" si="1"/>
        <v>0</v>
      </c>
      <c r="M287" s="913">
        <f>IFERROR(__xludf.DUMMYFUNCTION("(sum(query(sort(transpose($G287:$K287), 1, false), ""select * limit 4"")))"),0.0)</f>
        <v>0</v>
      </c>
      <c r="N287" s="914"/>
      <c r="O287" s="911"/>
      <c r="P287" s="911"/>
      <c r="Q287" s="911"/>
      <c r="R287" s="911"/>
      <c r="S287" s="915"/>
      <c r="T287" s="916"/>
      <c r="U287" s="911"/>
    </row>
    <row r="288">
      <c r="A288" s="342">
        <v>6725.0</v>
      </c>
      <c r="B288" s="924">
        <f>VLOOKUP(A288,tsnz!A:F,6,FALSE)</f>
        <v>2026</v>
      </c>
      <c r="C288" s="925" t="str">
        <f>VLOOKUP(A288,tsnz!A:E,5,FALSE)</f>
        <v>Family</v>
      </c>
      <c r="D288" s="926" t="str">
        <f>VLOOKUP(A288,tsnz!A:B,2,FALSE)</f>
        <v>Joshua Hayes</v>
      </c>
      <c r="E288" s="927" t="str">
        <f>VLOOKUP(A288,'Team names'!A:G,7,FALSE)</f>
        <v>Manawatu Marauders</v>
      </c>
      <c r="F288" s="928" t="str">
        <f>IF(ISNA(VLOOKUP(A288,tsnz!$A:$G,7,FALSE)), "",(VLOOKUP(A288,tsnz!$A:$G,7,FALSE)))</f>
        <v>M</v>
      </c>
      <c r="G288" s="911" t="str">
        <f t="array" ref="G288">IF(ISNA(VLOOKUP(A288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8" s="911"/>
      <c r="I288" s="911"/>
      <c r="J288" s="911"/>
      <c r="K288" s="911"/>
      <c r="L288" s="912">
        <f t="shared" si="1"/>
        <v>0</v>
      </c>
      <c r="M288" s="913">
        <f>IFERROR(__xludf.DUMMYFUNCTION("(sum(query(sort(transpose($G288:$K288), 1, false), ""select * limit 4"")))"),0.0)</f>
        <v>0</v>
      </c>
      <c r="N288" s="914"/>
      <c r="O288" s="911"/>
      <c r="P288" s="911"/>
      <c r="Q288" s="911"/>
      <c r="R288" s="911"/>
      <c r="S288" s="915"/>
      <c r="T288" s="919"/>
      <c r="U288" s="911"/>
    </row>
    <row r="289">
      <c r="A289" s="724">
        <v>6891.0</v>
      </c>
      <c r="B289" s="924">
        <f>VLOOKUP(A289,tsnz!A:F,6,FALSE)</f>
        <v>2025</v>
      </c>
      <c r="C289" s="925" t="str">
        <f>VLOOKUP(A289,tsnz!A:E,5,FALSE)</f>
        <v>Super</v>
      </c>
      <c r="D289" s="926" t="str">
        <f>VLOOKUP(A289,tsnz!A:B,2,FALSE)</f>
        <v>Jim Dann</v>
      </c>
      <c r="E289" s="927" t="str">
        <f>VLOOKUP(A289,'Team names'!A:G,7,FALSE)</f>
        <v>Manawatu Marauders</v>
      </c>
      <c r="F289" s="928" t="str">
        <f>IF(ISNA(VLOOKUP(A289,tsnz!$A:$G,7,FALSE)), "",(VLOOKUP(A289,tsnz!$A:$G,7,FALSE)))</f>
        <v>B</v>
      </c>
      <c r="G289" s="911" t="str">
        <f t="array" ref="G289">IF(ISNA(VLOOKUP(A289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89" s="911"/>
      <c r="I289" s="911"/>
      <c r="J289" s="911"/>
      <c r="K289" s="911"/>
      <c r="L289" s="912">
        <f t="shared" si="1"/>
        <v>0</v>
      </c>
      <c r="M289" s="913">
        <f>IFERROR(__xludf.DUMMYFUNCTION("(sum(query(sort(transpose($G289:$K289), 1, false), ""select * limit 4"")))"),0.0)</f>
        <v>0</v>
      </c>
      <c r="N289" s="914"/>
      <c r="O289" s="911"/>
      <c r="P289" s="911"/>
      <c r="Q289" s="911"/>
      <c r="R289" s="911"/>
      <c r="S289" s="915"/>
      <c r="T289" s="916"/>
      <c r="U289" s="911"/>
    </row>
    <row r="290">
      <c r="A290" s="342">
        <v>7125.0</v>
      </c>
      <c r="B290" s="924">
        <f>VLOOKUP(A290,tsnz!A:F,6,FALSE)</f>
        <v>2025</v>
      </c>
      <c r="C290" s="925" t="str">
        <f>VLOOKUP(A290,tsnz!A:E,5,FALSE)</f>
        <v>Full</v>
      </c>
      <c r="D290" s="926" t="str">
        <f>VLOOKUP(A290,tsnz!A:B,2,FALSE)</f>
        <v>Kerry Williams</v>
      </c>
      <c r="E290" s="927" t="str">
        <f>VLOOKUP(A290,'Team names'!A:G,7,FALSE)</f>
        <v>Manawatu Marauders</v>
      </c>
      <c r="F290" s="928" t="str">
        <f>IF(ISNA(VLOOKUP(A290,tsnz!$A:$G,7,FALSE)), "",(VLOOKUP(A290,tsnz!$A:$G,7,FALSE)))</f>
        <v>M</v>
      </c>
      <c r="G290" s="911" t="str">
        <f t="array" ref="G290">IF(ISNA(VLOOKUP(A290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0" s="911"/>
      <c r="I290" s="911"/>
      <c r="J290" s="911"/>
      <c r="K290" s="911"/>
      <c r="L290" s="912">
        <f t="shared" si="1"/>
        <v>0</v>
      </c>
      <c r="M290" s="913">
        <f>IFERROR(__xludf.DUMMYFUNCTION("(sum(query(sort(transpose($G290:$K290), 1, false), ""select * limit 4"")))"),0.0)</f>
        <v>0</v>
      </c>
      <c r="N290" s="914"/>
      <c r="O290" s="911"/>
      <c r="P290" s="911"/>
      <c r="Q290" s="911"/>
      <c r="R290" s="911"/>
      <c r="S290" s="915"/>
      <c r="T290" s="916"/>
      <c r="U290" s="911"/>
    </row>
    <row r="291">
      <c r="A291" s="724">
        <v>8196.0</v>
      </c>
      <c r="B291" s="924">
        <f>VLOOKUP(A291,tsnz!A:F,6,FALSE)</f>
        <v>2026</v>
      </c>
      <c r="C291" s="925" t="str">
        <f>VLOOKUP(A291,tsnz!A:E,5,FALSE)</f>
        <v>Super</v>
      </c>
      <c r="D291" s="926" t="str">
        <f>VLOOKUP(A291,tsnz!A:B,2,FALSE)</f>
        <v>Bob Crawford</v>
      </c>
      <c r="E291" s="927" t="str">
        <f>VLOOKUP(A291,'Team names'!A:G,7,FALSE)</f>
        <v>Manawatu Marauders</v>
      </c>
      <c r="F291" s="928" t="str">
        <f>IF(ISNA(VLOOKUP(A291,tsnz!$A:$G,7,FALSE)), "",(VLOOKUP(A291,tsnz!$A:$G,7,FALSE)))</f>
        <v>D</v>
      </c>
      <c r="G291" s="911" t="str">
        <f t="array" ref="G291">IF(ISNA(VLOOKUP(A291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1" s="911"/>
      <c r="I291" s="911"/>
      <c r="J291" s="911"/>
      <c r="K291" s="911"/>
      <c r="L291" s="912">
        <f t="shared" si="1"/>
        <v>0</v>
      </c>
      <c r="M291" s="913">
        <f>IFERROR(__xludf.DUMMYFUNCTION("(sum(query(sort(transpose($G291:$K291), 1, false), ""select * limit 4"")))"),0.0)</f>
        <v>0</v>
      </c>
      <c r="N291" s="917"/>
      <c r="O291" s="917"/>
      <c r="P291" s="917"/>
      <c r="Q291" s="911"/>
      <c r="R291" s="911"/>
      <c r="S291" s="918"/>
      <c r="T291" s="918"/>
      <c r="U291" s="913"/>
    </row>
    <row r="292">
      <c r="A292" s="342">
        <v>8453.0</v>
      </c>
      <c r="B292" s="924">
        <f>VLOOKUP(A292,tsnz!A:F,6,FALSE)</f>
        <v>2025</v>
      </c>
      <c r="C292" s="925" t="str">
        <f>VLOOKUP(A292,tsnz!A:E,5,FALSE)</f>
        <v>Full</v>
      </c>
      <c r="D292" s="926" t="str">
        <f>VLOOKUP(A292,tsnz!A:B,2,FALSE)</f>
        <v>Kim Sharpe</v>
      </c>
      <c r="E292" s="927" t="str">
        <f>VLOOKUP(A292,'Team names'!A:G,7,FALSE)</f>
        <v>Manawatu Marauders</v>
      </c>
      <c r="F292" s="928" t="str">
        <f>IF(ISNA(VLOOKUP(A292,tsnz!$A:$G,7,FALSE)), "",(VLOOKUP(A292,tsnz!$A:$G,7,FALSE)))</f>
        <v>B</v>
      </c>
      <c r="G292" s="911" t="str">
        <f t="array" ref="G292">IF(ISNA(VLOOKUP(A292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2" s="911"/>
      <c r="I292" s="911"/>
      <c r="J292" s="911"/>
      <c r="K292" s="911"/>
      <c r="L292" s="912">
        <f t="shared" si="1"/>
        <v>0</v>
      </c>
      <c r="M292" s="913">
        <f>IFERROR(__xludf.DUMMYFUNCTION("(sum(query(sort(transpose($G292:$K292), 1, false), ""select * limit 4"")))"),0.0)</f>
        <v>0</v>
      </c>
      <c r="N292" s="914"/>
      <c r="O292" s="911"/>
      <c r="P292" s="911"/>
      <c r="Q292" s="911"/>
      <c r="R292" s="911"/>
      <c r="S292" s="915"/>
      <c r="T292" s="916"/>
      <c r="U292" s="911"/>
    </row>
    <row r="293">
      <c r="A293" s="724">
        <v>8454.0</v>
      </c>
      <c r="B293" s="924">
        <f>VLOOKUP(A293,tsnz!A:F,6,FALSE)</f>
        <v>2025</v>
      </c>
      <c r="C293" s="925" t="str">
        <f>VLOOKUP(A293,tsnz!A:E,5,FALSE)</f>
        <v>Family</v>
      </c>
      <c r="D293" s="926" t="str">
        <f>VLOOKUP(A293,tsnz!A:B,2,FALSE)</f>
        <v>Peter Sharpe</v>
      </c>
      <c r="E293" s="927" t="str">
        <f>VLOOKUP(A293,'Team names'!A:G,7,FALSE)</f>
        <v>Manawatu Marauders</v>
      </c>
      <c r="F293" s="928" t="str">
        <f>IF(ISNA(VLOOKUP(A293,tsnz!$A:$G,7,FALSE)), "",(VLOOKUP(A293,tsnz!$A:$G,7,FALSE)))</f>
        <v>D</v>
      </c>
      <c r="G293" s="911" t="str">
        <f t="array" ref="G293">IF(ISNA(VLOOKUP(A293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3" s="911"/>
      <c r="I293" s="911"/>
      <c r="J293" s="911"/>
      <c r="K293" s="911"/>
      <c r="L293" s="912">
        <f t="shared" si="1"/>
        <v>0</v>
      </c>
      <c r="M293" s="913">
        <f>IFERROR(__xludf.DUMMYFUNCTION("(sum(query(sort(transpose($G293:$K293), 1, false), ""select * limit 4"")))"),0.0)</f>
        <v>0</v>
      </c>
      <c r="N293" s="917"/>
      <c r="O293" s="917"/>
      <c r="P293" s="917"/>
      <c r="Q293" s="917"/>
      <c r="R293" s="911"/>
      <c r="S293" s="918"/>
      <c r="T293" s="918"/>
      <c r="U293" s="913"/>
    </row>
    <row r="294">
      <c r="A294" s="342">
        <v>8830.0</v>
      </c>
      <c r="B294" s="924">
        <f>VLOOKUP(A294,tsnz!A:F,6,FALSE)</f>
        <v>2025</v>
      </c>
      <c r="C294" s="925" t="str">
        <f>VLOOKUP(A294,tsnz!A:E,5,FALSE)</f>
        <v>Full</v>
      </c>
      <c r="D294" s="926" t="str">
        <f>VLOOKUP(A294,tsnz!A:B,2,FALSE)</f>
        <v>Chris Veale</v>
      </c>
      <c r="E294" s="927" t="str">
        <f>VLOOKUP(A294,'Team names'!A:G,7,FALSE)</f>
        <v>Manawatu Marauders</v>
      </c>
      <c r="F294" s="928" t="str">
        <f>IF(ISNA(VLOOKUP(A294,tsnz!$A:$G,7,FALSE)), "",(VLOOKUP(A294,tsnz!$A:$G,7,FALSE)))</f>
        <v>B</v>
      </c>
      <c r="G294" s="911" t="str">
        <f t="array" ref="G294">IF(ISNA(VLOOKUP(A294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4" s="911"/>
      <c r="I294" s="911"/>
      <c r="J294" s="911"/>
      <c r="K294" s="911"/>
      <c r="L294" s="912">
        <f t="shared" si="1"/>
        <v>0</v>
      </c>
      <c r="M294" s="913">
        <f>IFERROR(__xludf.DUMMYFUNCTION("(sum(query(sort(transpose($G294:$K294), 1, false), ""select * limit 4"")))"),0.0)</f>
        <v>0</v>
      </c>
      <c r="N294" s="914"/>
      <c r="O294" s="911"/>
      <c r="P294" s="911"/>
      <c r="Q294" s="911"/>
      <c r="R294" s="911"/>
      <c r="S294" s="915"/>
      <c r="T294" s="916"/>
      <c r="U294" s="911"/>
    </row>
    <row r="295">
      <c r="A295" s="724">
        <v>9184.0</v>
      </c>
      <c r="B295" s="924">
        <f>VLOOKUP(A295,tsnz!A:F,6,FALSE)</f>
        <v>2025</v>
      </c>
      <c r="C295" s="925" t="str">
        <f>VLOOKUP(A295,tsnz!A:E,5,FALSE)</f>
        <v>Full</v>
      </c>
      <c r="D295" s="926" t="str">
        <f>VLOOKUP(A295,tsnz!A:B,2,FALSE)</f>
        <v>Andrew Henderson</v>
      </c>
      <c r="E295" s="927" t="str">
        <f>VLOOKUP(A295,'Team names'!A:G,7,FALSE)</f>
        <v>Manawatu Marauders</v>
      </c>
      <c r="F295" s="928" t="str">
        <f>IF(ISNA(VLOOKUP(A295,tsnz!$A:$G,7,FALSE)), "",(VLOOKUP(A295,tsnz!$A:$G,7,FALSE)))</f>
        <v>B</v>
      </c>
      <c r="G295" s="911" t="str">
        <f t="array" ref="G295">IF(ISNA(VLOOKUP(A295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5" s="911"/>
      <c r="I295" s="911"/>
      <c r="J295" s="911"/>
      <c r="K295" s="911"/>
      <c r="L295" s="912">
        <f t="shared" si="1"/>
        <v>0</v>
      </c>
      <c r="M295" s="913">
        <f>IFERROR(__xludf.DUMMYFUNCTION("(sum(query(sort(transpose($G295:$K295), 1, false), ""select * limit 4"")))"),0.0)</f>
        <v>0</v>
      </c>
      <c r="N295" s="917"/>
      <c r="O295" s="917"/>
      <c r="P295" s="917"/>
      <c r="Q295" s="917"/>
      <c r="R295" s="911"/>
      <c r="S295" s="918"/>
      <c r="T295" s="919"/>
      <c r="U295" s="911"/>
    </row>
    <row r="296">
      <c r="A296" s="342">
        <v>9429.0</v>
      </c>
      <c r="B296" s="924">
        <f>VLOOKUP(A296,tsnz!A:F,6,FALSE)</f>
        <v>2025</v>
      </c>
      <c r="C296" s="925" t="str">
        <f>VLOOKUP(A296,tsnz!A:E,5,FALSE)</f>
        <v>Full</v>
      </c>
      <c r="D296" s="926" t="str">
        <f>VLOOKUP(A296,tsnz!A:B,2,FALSE)</f>
        <v>Alex Stephens</v>
      </c>
      <c r="E296" s="927" t="str">
        <f>VLOOKUP(A296,'Team names'!A:G,7,FALSE)</f>
        <v>Manawatu Marauders</v>
      </c>
      <c r="F296" s="928" t="str">
        <f>IF(ISNA(VLOOKUP(A296,tsnz!$A:$G,7,FALSE)), "",(VLOOKUP(A296,tsnz!$A:$G,7,FALSE)))</f>
        <v>M</v>
      </c>
      <c r="G296" s="911" t="str">
        <f t="array" ref="G296">IF(ISNA(VLOOKUP(A296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6" s="911"/>
      <c r="I296" s="911"/>
      <c r="J296" s="911"/>
      <c r="K296" s="911"/>
      <c r="L296" s="912">
        <f t="shared" si="1"/>
        <v>0</v>
      </c>
      <c r="M296" s="913">
        <f>IFERROR(__xludf.DUMMYFUNCTION("(sum(query(sort(transpose($G296:$K296), 1, false), ""select * limit 4"")))"),0.0)</f>
        <v>0</v>
      </c>
      <c r="N296" s="917"/>
      <c r="O296" s="917"/>
      <c r="P296" s="917"/>
      <c r="Q296" s="911"/>
      <c r="R296" s="911"/>
      <c r="S296" s="918"/>
      <c r="T296" s="918"/>
      <c r="U296" s="913"/>
    </row>
    <row r="297">
      <c r="A297" s="342">
        <v>9491.0</v>
      </c>
      <c r="B297" s="924">
        <f>VLOOKUP(A297,tsnz!A:F,6,FALSE)</f>
        <v>2025</v>
      </c>
      <c r="C297" s="925" t="str">
        <f>VLOOKUP(A297,tsnz!A:E,5,FALSE)</f>
        <v>Junior</v>
      </c>
      <c r="D297" s="926" t="str">
        <f>VLOOKUP(A297,tsnz!A:B,2,FALSE)</f>
        <v>Gracie Williams</v>
      </c>
      <c r="E297" s="927" t="str">
        <f>VLOOKUP(A297,'Team names'!A:G,7,FALSE)</f>
        <v>Manawatu Marauders</v>
      </c>
      <c r="F297" s="928" t="str">
        <f>IF(ISNA(VLOOKUP(A297,tsnz!$A:$G,7,FALSE)), "",(VLOOKUP(A297,tsnz!$A:$G,7,FALSE)))</f>
        <v>B</v>
      </c>
      <c r="G297" s="911" t="str">
        <f t="array" ref="G297">IF(ISNA(VLOOKUP(A297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7" s="911"/>
      <c r="I297" s="911"/>
      <c r="J297" s="911"/>
      <c r="K297" s="911"/>
      <c r="L297" s="912">
        <f t="shared" si="1"/>
        <v>0</v>
      </c>
      <c r="M297" s="913">
        <f>IFERROR(__xludf.DUMMYFUNCTION("(sum(query(sort(transpose($G297:$K297), 1, false), ""select * limit 4"")))"),0.0)</f>
        <v>0</v>
      </c>
      <c r="N297" s="920"/>
      <c r="O297" s="920"/>
      <c r="P297" s="920"/>
      <c r="Q297" s="920"/>
      <c r="R297" s="920"/>
      <c r="S297" s="921">
        <f t="shared" ref="S297:S299" si="11">((SUM(N297:R297)-(ROUND(N297,0)+ROUND(O297,0)+ROUND(P297,0)+ROUND(Q297,0)+ROUND(R297,0)))/10)+ROUND(N297,0)+ROUND(O297,0)+ROUND(P297,0)+ROUND(Q297,0)+ROUND(R297,0)</f>
        <v>0</v>
      </c>
      <c r="T297" s="922"/>
      <c r="U297" s="923">
        <f>IFERROR(__xludf.DUMMYFUNCTION("(sum(query(sort(transpose($N297:$R297), 1, false), ""select * limit 4"")))"),0.0)</f>
        <v>0</v>
      </c>
    </row>
    <row r="298">
      <c r="A298" s="342">
        <v>9535.0</v>
      </c>
      <c r="B298" s="924">
        <f>VLOOKUP(A298,tsnz!A:F,6,FALSE)</f>
        <v>2025</v>
      </c>
      <c r="C298" s="925" t="str">
        <f>VLOOKUP(A298,tsnz!A:E,5,FALSE)</f>
        <v>Junior</v>
      </c>
      <c r="D298" s="926" t="str">
        <f>VLOOKUP(A298,tsnz!A:B,2,FALSE)</f>
        <v>Alex Sharpe</v>
      </c>
      <c r="E298" s="927" t="str">
        <f>VLOOKUP(A298,'Team names'!A:G,7,FALSE)</f>
        <v>Manawatu Marauders</v>
      </c>
      <c r="F298" s="928" t="str">
        <f>IF(ISNA(VLOOKUP(A298,tsnz!$A:$G,7,FALSE)), "",(VLOOKUP(A298,tsnz!$A:$G,7,FALSE)))</f>
        <v>B</v>
      </c>
      <c r="G298" s="911" t="str">
        <f t="array" ref="G298">IF(ISNA(VLOOKUP(A298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8" s="911"/>
      <c r="I298" s="911"/>
      <c r="J298" s="911"/>
      <c r="K298" s="911"/>
      <c r="L298" s="912">
        <f t="shared" si="1"/>
        <v>0</v>
      </c>
      <c r="M298" s="913">
        <f>IFERROR(__xludf.DUMMYFUNCTION("(sum(query(sort(transpose($G298:$K298), 1, false), ""select * limit 4"")))"),0.0)</f>
        <v>0</v>
      </c>
      <c r="N298" s="920"/>
      <c r="O298" s="920"/>
      <c r="P298" s="920"/>
      <c r="Q298" s="920"/>
      <c r="R298" s="920"/>
      <c r="S298" s="921">
        <f t="shared" si="11"/>
        <v>0</v>
      </c>
      <c r="T298" s="922"/>
      <c r="U298" s="923">
        <f>IFERROR(__xludf.DUMMYFUNCTION("(sum(query(sort(transpose($N298:$R298), 1, false), ""select * limit 4"")))"),0.0)</f>
        <v>0</v>
      </c>
    </row>
    <row r="299">
      <c r="A299" s="853">
        <v>9545.0</v>
      </c>
      <c r="B299" s="924">
        <f>VLOOKUP(A299,tsnz!A:F,6,FALSE)</f>
        <v>2025</v>
      </c>
      <c r="C299" s="925" t="str">
        <f>VLOOKUP(A299,tsnz!A:E,5,FALSE)</f>
        <v>Junior</v>
      </c>
      <c r="D299" s="926" t="str">
        <f>VLOOKUP(A299,tsnz!A:B,2,FALSE)</f>
        <v>Olivia Petterson</v>
      </c>
      <c r="E299" s="927" t="str">
        <f>VLOOKUP(A299,'Team names'!A:G,7,FALSE)</f>
        <v>Manawatu Marauders</v>
      </c>
      <c r="F299" s="928" t="str">
        <f>IF(ISNA(VLOOKUP(A299,tsnz!$A:$G,7,FALSE)), "",(VLOOKUP(A299,tsnz!$A:$G,7,FALSE)))</f>
        <v>B</v>
      </c>
      <c r="G299" s="911" t="str">
        <f t="array" ref="G299">IF(ISNA(VLOOKUP(A299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299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299" s="911"/>
      <c r="I299" s="911"/>
      <c r="J299" s="911"/>
      <c r="K299" s="911"/>
      <c r="L299" s="912">
        <f t="shared" si="1"/>
        <v>0</v>
      </c>
      <c r="M299" s="913">
        <f>IFERROR(__xludf.DUMMYFUNCTION("(sum(query(sort(transpose($G299:$K299), 1, false), ""select * limit 4"")))"),0.0)</f>
        <v>0</v>
      </c>
      <c r="N299" s="920"/>
      <c r="O299" s="920"/>
      <c r="P299" s="920"/>
      <c r="Q299" s="920"/>
      <c r="R299" s="920"/>
      <c r="S299" s="921">
        <f t="shared" si="11"/>
        <v>0</v>
      </c>
      <c r="T299" s="922"/>
      <c r="U299" s="923">
        <f>IFERROR(__xludf.DUMMYFUNCTION("(sum(query(sort(transpose($N299:$R299), 1, false), ""select * limit 4"")))"),0.0)</f>
        <v>0</v>
      </c>
    </row>
    <row r="300">
      <c r="A300" s="724">
        <v>9645.0</v>
      </c>
      <c r="B300" s="924">
        <f>VLOOKUP(A300,tsnz!A:F,6,FALSE)</f>
        <v>2025</v>
      </c>
      <c r="C300" s="925" t="str">
        <f>VLOOKUP(A300,tsnz!A:E,5,FALSE)</f>
        <v>Junior</v>
      </c>
      <c r="D300" s="926" t="str">
        <f>VLOOKUP(A300,tsnz!A:B,2,FALSE)</f>
        <v>Lintang Salsabella</v>
      </c>
      <c r="E300" s="927" t="str">
        <f>VLOOKUP(A300,'Team names'!A:G,7,FALSE)</f>
        <v>Manawatu Marauders</v>
      </c>
      <c r="F300" s="928" t="str">
        <f>IF(ISNA(VLOOKUP(A300,tsnz!$A:$G,7,FALSE)), "",(VLOOKUP(A300,tsnz!$A:$G,7,FALSE)))</f>
        <v>C</v>
      </c>
      <c r="G300" s="911" t="str">
        <f t="array" ref="G300">IF(ISNA(VLOOKUP(A300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0" s="911"/>
      <c r="I300" s="911"/>
      <c r="J300" s="911"/>
      <c r="K300" s="911"/>
      <c r="L300" s="912">
        <f t="shared" si="1"/>
        <v>0</v>
      </c>
      <c r="M300" s="913">
        <f>IFERROR(__xludf.DUMMYFUNCTION("(sum(query(sort(transpose($G300:$K300), 1, false), ""select * limit 4"")))"),0.0)</f>
        <v>0</v>
      </c>
      <c r="N300" s="917"/>
      <c r="O300" s="917"/>
      <c r="P300" s="917"/>
      <c r="Q300" s="917"/>
      <c r="R300" s="911"/>
      <c r="S300" s="918"/>
      <c r="T300" s="918"/>
      <c r="U300" s="913">
        <f>IFERROR(__xludf.DUMMYFUNCTION("(sum(query(sort(transpose($N300:$P300), 1, false), ""select * limit 4"")))"),0.0)</f>
        <v>0</v>
      </c>
    </row>
    <row r="301">
      <c r="A301" s="342">
        <v>9646.0</v>
      </c>
      <c r="B301" s="924">
        <f>VLOOKUP(A301,tsnz!A:F,6,FALSE)</f>
        <v>2025</v>
      </c>
      <c r="C301" s="925" t="str">
        <f>VLOOKUP(A301,tsnz!A:E,5,FALSE)</f>
        <v>Junior</v>
      </c>
      <c r="D301" s="926" t="str">
        <f>VLOOKUP(A301,tsnz!A:B,2,FALSE)</f>
        <v>Casey Bowater</v>
      </c>
      <c r="E301" s="927" t="str">
        <f>VLOOKUP(A301,'Team names'!A:G,7,FALSE)</f>
        <v>Manawatu Marauders</v>
      </c>
      <c r="F301" s="928" t="str">
        <f>IF(ISNA(VLOOKUP(A301,tsnz!$A:$G,7,FALSE)), "",(VLOOKUP(A301,tsnz!$A:$G,7,FALSE)))</f>
        <v>A</v>
      </c>
      <c r="G301" s="911" t="str">
        <f t="array" ref="G301">IF(ISNA(VLOOKUP(A301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1" s="911"/>
      <c r="I301" s="911"/>
      <c r="J301" s="911"/>
      <c r="K301" s="911"/>
      <c r="L301" s="912">
        <f t="shared" si="1"/>
        <v>0</v>
      </c>
      <c r="M301" s="913">
        <f>IFERROR(__xludf.DUMMYFUNCTION("(sum(query(sort(transpose($G301:$K301), 1, false), ""select * limit 4"")))"),0.0)</f>
        <v>0</v>
      </c>
      <c r="N301" s="917"/>
      <c r="O301" s="917"/>
      <c r="P301" s="917"/>
      <c r="Q301" s="911"/>
      <c r="R301" s="911"/>
      <c r="S301" s="918"/>
      <c r="T301" s="918"/>
      <c r="U301" s="913">
        <f>IFERROR(__xludf.DUMMYFUNCTION("(sum(query(sort(transpose($N301:$P301), 1, false), ""select * limit 4"")))"),0.0)</f>
        <v>0</v>
      </c>
    </row>
    <row r="302">
      <c r="A302" s="724">
        <v>9910.0</v>
      </c>
      <c r="B302" s="924">
        <f>VLOOKUP(A302,tsnz!A:F,6,FALSE)</f>
        <v>2026</v>
      </c>
      <c r="C302" s="925" t="str">
        <f>VLOOKUP(A302,tsnz!A:E,5,FALSE)</f>
        <v>Full</v>
      </c>
      <c r="D302" s="926" t="str">
        <f>VLOOKUP(A302,tsnz!A:B,2,FALSE)</f>
        <v>Bruce McKay</v>
      </c>
      <c r="E302" s="927" t="str">
        <f>VLOOKUP(A302,'Team names'!A:G,7,FALSE)</f>
        <v>Manawatu Marauders</v>
      </c>
      <c r="F302" s="928" t="str">
        <f>IF(ISNA(VLOOKUP(A302,tsnz!$A:$G,7,FALSE)), "",(VLOOKUP(A302,tsnz!$A:$G,7,FALSE)))</f>
        <v>D</v>
      </c>
      <c r="G302" s="911" t="str">
        <f t="array" ref="G302">IF(ISNA(VLOOKUP(A302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2" s="911"/>
      <c r="I302" s="911"/>
      <c r="J302" s="911"/>
      <c r="K302" s="911"/>
      <c r="L302" s="912">
        <f t="shared" si="1"/>
        <v>0</v>
      </c>
      <c r="M302" s="913">
        <f>IFERROR(__xludf.DUMMYFUNCTION("(sum(query(sort(transpose($G302:$K302), 1, false), ""select * limit 4"")))"),0.0)</f>
        <v>0</v>
      </c>
      <c r="N302" s="917"/>
      <c r="O302" s="917"/>
      <c r="P302" s="917"/>
      <c r="Q302" s="911"/>
      <c r="R302" s="911"/>
      <c r="S302" s="918"/>
      <c r="T302" s="918"/>
      <c r="U302" s="913"/>
    </row>
    <row r="303">
      <c r="A303" s="724">
        <v>10075.0</v>
      </c>
      <c r="B303" s="924">
        <f>VLOOKUP(A303,tsnz!A:F,6,FALSE)</f>
        <v>2025</v>
      </c>
      <c r="C303" s="925" t="str">
        <f>VLOOKUP(A303,tsnz!A:E,5,FALSE)</f>
        <v>Full</v>
      </c>
      <c r="D303" s="926" t="str">
        <f>VLOOKUP(A303,tsnz!A:B,2,FALSE)</f>
        <v>Andrew Rout</v>
      </c>
      <c r="E303" s="927" t="str">
        <f>VLOOKUP(A303,'Team names'!A:G,7,FALSE)</f>
        <v>Manawatu Marauders</v>
      </c>
      <c r="F303" s="928" t="str">
        <f>IF(ISNA(VLOOKUP(A303,tsnz!$A:$G,7,FALSE)), "",(VLOOKUP(A303,tsnz!$A:$G,7,FALSE)))</f>
        <v>D</v>
      </c>
      <c r="G303" s="911" t="str">
        <f t="array" ref="G303">IF(ISNA(VLOOKUP(A303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3" s="911"/>
      <c r="I303" s="911"/>
      <c r="J303" s="911"/>
      <c r="K303" s="911"/>
      <c r="L303" s="912">
        <f t="shared" si="1"/>
        <v>0</v>
      </c>
      <c r="M303" s="913">
        <f>IFERROR(__xludf.DUMMYFUNCTION("(sum(query(sort(transpose($G303:$K303), 1, false), ""select * limit 4"")))"),0.0)</f>
        <v>0</v>
      </c>
      <c r="N303" s="917"/>
      <c r="O303" s="917"/>
      <c r="P303" s="917"/>
      <c r="Q303" s="911"/>
      <c r="R303" s="911"/>
      <c r="S303" s="918"/>
      <c r="T303" s="918"/>
      <c r="U303" s="913"/>
    </row>
    <row r="304">
      <c r="A304" s="724">
        <v>10117.0</v>
      </c>
      <c r="B304" s="924">
        <f>VLOOKUP(A304,tsnz!A:F,6,FALSE)</f>
        <v>2025</v>
      </c>
      <c r="C304" s="925" t="str">
        <f>VLOOKUP(A304,tsnz!A:E,5,FALSE)</f>
        <v>Junior</v>
      </c>
      <c r="D304" s="926" t="str">
        <f>VLOOKUP(A304,tsnz!A:B,2,FALSE)</f>
        <v>Oliver Daly</v>
      </c>
      <c r="E304" s="927" t="str">
        <f>VLOOKUP(A304,'Team names'!A:G,7,FALSE)</f>
        <v>Manawatu Marauders</v>
      </c>
      <c r="F304" s="928" t="str">
        <f>IF(ISNA(VLOOKUP(A304,tsnz!$A:$G,7,FALSE)), "",(VLOOKUP(A304,tsnz!$A:$G,7,FALSE)))</f>
        <v>D</v>
      </c>
      <c r="G304" s="911" t="str">
        <f t="array" ref="G304">IF(ISNA(VLOOKUP(A304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4" s="911"/>
      <c r="I304" s="911"/>
      <c r="J304" s="911"/>
      <c r="K304" s="911"/>
      <c r="L304" s="912">
        <f t="shared" si="1"/>
        <v>0</v>
      </c>
      <c r="M304" s="913">
        <f>IFERROR(__xludf.DUMMYFUNCTION("(sum(query(sort(transpose($G304:$K304), 1, false), ""select * limit 4"")))"),0.0)</f>
        <v>0</v>
      </c>
      <c r="N304" s="917"/>
      <c r="O304" s="917"/>
      <c r="P304" s="917"/>
      <c r="Q304" s="917"/>
      <c r="R304" s="911"/>
      <c r="S304" s="918"/>
      <c r="T304" s="918"/>
      <c r="U304" s="913">
        <f>IFERROR(__xludf.DUMMYFUNCTION("(sum(query(sort(transpose($N304:$P304), 1, false), ""select * limit 4"")))"),0.0)</f>
        <v>0</v>
      </c>
    </row>
    <row r="305">
      <c r="A305" s="724">
        <v>10118.0</v>
      </c>
      <c r="B305" s="924">
        <f>VLOOKUP(A305,tsnz!A:F,6,FALSE)</f>
        <v>2025</v>
      </c>
      <c r="C305" s="925" t="str">
        <f>VLOOKUP(A305,tsnz!A:E,5,FALSE)</f>
        <v>Full</v>
      </c>
      <c r="D305" s="926" t="str">
        <f>VLOOKUP(A305,tsnz!A:B,2,FALSE)</f>
        <v>Elton Daly</v>
      </c>
      <c r="E305" s="927" t="str">
        <f>VLOOKUP(A305,'Team names'!A:G,7,FALSE)</f>
        <v>Manawatu Marauders</v>
      </c>
      <c r="F305" s="928" t="str">
        <f>IF(ISNA(VLOOKUP(A305,tsnz!$A:$G,7,FALSE)), "",(VLOOKUP(A305,tsnz!$A:$G,7,FALSE)))</f>
        <v>D</v>
      </c>
      <c r="G305" s="911" t="str">
        <f t="array" ref="G305">IF(ISNA(VLOOKUP(A305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5" s="911"/>
      <c r="I305" s="911"/>
      <c r="J305" s="911"/>
      <c r="K305" s="911"/>
      <c r="L305" s="912">
        <f t="shared" si="1"/>
        <v>0</v>
      </c>
      <c r="M305" s="913">
        <f>IFERROR(__xludf.DUMMYFUNCTION("(sum(query(sort(transpose($G305:$K305), 1, false), ""select * limit 4"")))"),0.0)</f>
        <v>0</v>
      </c>
      <c r="N305" s="917"/>
      <c r="O305" s="917"/>
      <c r="P305" s="917"/>
      <c r="Q305" s="911"/>
      <c r="R305" s="911"/>
      <c r="S305" s="918"/>
      <c r="T305" s="918"/>
      <c r="U305" s="913"/>
    </row>
    <row r="306">
      <c r="A306" s="724">
        <v>10162.0</v>
      </c>
      <c r="B306" s="924">
        <f>VLOOKUP(A306,tsnz!A:F,6,FALSE)</f>
        <v>2025</v>
      </c>
      <c r="C306" s="925" t="str">
        <f>VLOOKUP(A306,tsnz!A:E,5,FALSE)</f>
        <v>Full</v>
      </c>
      <c r="D306" s="926" t="str">
        <f>VLOOKUP(A306,tsnz!A:B,2,FALSE)</f>
        <v>Callum Tatton</v>
      </c>
      <c r="E306" s="927" t="str">
        <f>VLOOKUP(A306,'Team names'!A:G,7,FALSE)</f>
        <v>Manawatu Marauders</v>
      </c>
      <c r="F306" s="928" t="str">
        <f>IF(ISNA(VLOOKUP(A306,tsnz!$A:$G,7,FALSE)), "",(VLOOKUP(A306,tsnz!$A:$G,7,FALSE)))</f>
        <v>C</v>
      </c>
      <c r="G306" s="911" t="str">
        <f t="array" ref="G306">IF(ISNA(VLOOKUP(A306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6" s="911"/>
      <c r="I306" s="911"/>
      <c r="J306" s="911"/>
      <c r="K306" s="911"/>
      <c r="L306" s="912">
        <f t="shared" si="1"/>
        <v>0</v>
      </c>
      <c r="M306" s="913">
        <f>IFERROR(__xludf.DUMMYFUNCTION("(sum(query(sort(transpose($G306:$K306), 1, false), ""select * limit 4"")))"),0.0)</f>
        <v>0</v>
      </c>
      <c r="N306" s="917"/>
      <c r="O306" s="917"/>
      <c r="P306" s="917"/>
      <c r="Q306" s="911"/>
      <c r="R306" s="911"/>
      <c r="S306" s="918"/>
      <c r="T306" s="918"/>
      <c r="U306" s="913"/>
    </row>
    <row r="307">
      <c r="A307" s="724">
        <v>10164.0</v>
      </c>
      <c r="B307" s="924">
        <f>VLOOKUP(A307,tsnz!A:F,6,FALSE)</f>
        <v>2025</v>
      </c>
      <c r="C307" s="925" t="str">
        <f>VLOOKUP(A307,tsnz!A:E,5,FALSE)</f>
        <v>Full</v>
      </c>
      <c r="D307" s="926" t="str">
        <f>VLOOKUP(A307,tsnz!A:B,2,FALSE)</f>
        <v>Mark Coory</v>
      </c>
      <c r="E307" s="927" t="str">
        <f>VLOOKUP(A307,'Team names'!A:G,7,FALSE)</f>
        <v>Manawatu Marauders</v>
      </c>
      <c r="F307" s="928" t="str">
        <f>IF(ISNA(VLOOKUP(A307,tsnz!$A:$G,7,FALSE)), "",(VLOOKUP(A307,tsnz!$A:$G,7,FALSE)))</f>
        <v>B</v>
      </c>
      <c r="G307" s="911" t="str">
        <f t="array" ref="G307">IF(ISNA(VLOOKUP(A307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7" s="911"/>
      <c r="I307" s="911"/>
      <c r="J307" s="911"/>
      <c r="K307" s="911"/>
      <c r="L307" s="912">
        <f t="shared" si="1"/>
        <v>0</v>
      </c>
      <c r="M307" s="913">
        <f>IFERROR(__xludf.DUMMYFUNCTION("(sum(query(sort(transpose($G307:$K307), 1, false), ""select * limit 4"")))"),0.0)</f>
        <v>0</v>
      </c>
      <c r="N307" s="917"/>
      <c r="O307" s="917"/>
      <c r="P307" s="917"/>
      <c r="Q307" s="917"/>
      <c r="R307" s="911"/>
      <c r="S307" s="918"/>
      <c r="T307" s="918"/>
      <c r="U307" s="913"/>
    </row>
    <row r="308">
      <c r="A308" s="724">
        <v>10165.0</v>
      </c>
      <c r="B308" s="924">
        <f>VLOOKUP(A308,tsnz!A:F,6,FALSE)</f>
        <v>2025</v>
      </c>
      <c r="C308" s="925" t="str">
        <f>VLOOKUP(A308,tsnz!A:E,5,FALSE)</f>
        <v>Full</v>
      </c>
      <c r="D308" s="926" t="str">
        <f>VLOOKUP(A308,tsnz!A:B,2,FALSE)</f>
        <v>Peter Weir</v>
      </c>
      <c r="E308" s="927" t="str">
        <f>VLOOKUP(A308,'Team names'!A:G,7,FALSE)</f>
        <v>Manawatu Marauders</v>
      </c>
      <c r="F308" s="928" t="str">
        <f>IF(ISNA(VLOOKUP(A308,tsnz!$A:$G,7,FALSE)), "",(VLOOKUP(A308,tsnz!$A:$G,7,FALSE)))</f>
        <v>C</v>
      </c>
      <c r="G308" s="911" t="str">
        <f t="array" ref="G308">IF(ISNA(VLOOKUP(A308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8" s="911"/>
      <c r="I308" s="911"/>
      <c r="J308" s="911"/>
      <c r="K308" s="911"/>
      <c r="L308" s="912">
        <f t="shared" si="1"/>
        <v>0</v>
      </c>
      <c r="M308" s="913">
        <f>IFERROR(__xludf.DUMMYFUNCTION("(sum(query(sort(transpose($G308:$K308), 1, false), ""select * limit 4"")))"),0.0)</f>
        <v>0</v>
      </c>
      <c r="N308" s="917"/>
      <c r="O308" s="917"/>
      <c r="P308" s="917"/>
      <c r="Q308" s="917"/>
      <c r="R308" s="911"/>
      <c r="S308" s="918"/>
      <c r="T308" s="918"/>
      <c r="U308" s="913"/>
    </row>
    <row r="309">
      <c r="A309" s="342">
        <v>10166.0</v>
      </c>
      <c r="B309" s="924">
        <f>VLOOKUP(A309,tsnz!A:F,6,FALSE)</f>
        <v>2025</v>
      </c>
      <c r="C309" s="925" t="str">
        <f>VLOOKUP(A309,tsnz!A:E,5,FALSE)</f>
        <v>Junior</v>
      </c>
      <c r="D309" s="926" t="str">
        <f>VLOOKUP(A309,tsnz!A:B,2,FALSE)</f>
        <v>Ru Buckland</v>
      </c>
      <c r="E309" s="927" t="str">
        <f>VLOOKUP(A309,'Team names'!A:G,7,FALSE)</f>
        <v>Manawatu Marauders</v>
      </c>
      <c r="F309" s="928" t="str">
        <f>IF(ISNA(VLOOKUP(A309,tsnz!$A:$G,7,FALSE)), "",(VLOOKUP(A309,tsnz!$A:$G,7,FALSE)))</f>
        <v>B</v>
      </c>
      <c r="G309" s="911" t="str">
        <f t="array" ref="G309">IF(ISNA(VLOOKUP(A309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09" s="911"/>
      <c r="I309" s="911"/>
      <c r="J309" s="911"/>
      <c r="K309" s="911"/>
      <c r="L309" s="912">
        <f t="shared" si="1"/>
        <v>0</v>
      </c>
      <c r="M309" s="913">
        <f>IFERROR(__xludf.DUMMYFUNCTION("(sum(query(sort(transpose($G309:$K309), 1, false), ""select * limit 4"")))"),0.0)</f>
        <v>0</v>
      </c>
      <c r="N309" s="920"/>
      <c r="O309" s="920"/>
      <c r="P309" s="920"/>
      <c r="Q309" s="920"/>
      <c r="R309" s="920"/>
      <c r="S309" s="921">
        <f t="shared" ref="S309:S311" si="12">((SUM(N309:R309)-(ROUND(N309,0)+ROUND(O309,0)+ROUND(P309,0)+ROUND(Q309,0)+ROUND(R309,0)))/10)+ROUND(N309,0)+ROUND(O309,0)+ROUND(P309,0)+ROUND(Q309,0)+ROUND(R309,0)</f>
        <v>0</v>
      </c>
      <c r="T309" s="922"/>
      <c r="U309" s="923">
        <f>IFERROR(__xludf.DUMMYFUNCTION("(sum(query(sort(transpose($N309:$R309), 1, false), ""select * limit 4"")))"),0.0)</f>
        <v>0</v>
      </c>
    </row>
    <row r="310">
      <c r="A310" s="724">
        <v>10203.0</v>
      </c>
      <c r="B310" s="924">
        <f>VLOOKUP(A310,tsnz!A:F,6,FALSE)</f>
        <v>2025</v>
      </c>
      <c r="C310" s="925" t="str">
        <f>VLOOKUP(A310,tsnz!A:E,5,FALSE)</f>
        <v>Junior</v>
      </c>
      <c r="D310" s="926" t="str">
        <f>VLOOKUP(A310,tsnz!A:B,2,FALSE)</f>
        <v>Hunter Boustridge</v>
      </c>
      <c r="E310" s="927" t="str">
        <f>VLOOKUP(A310,'Team names'!A:G,7,FALSE)</f>
        <v>Manawatu Marauders</v>
      </c>
      <c r="F310" s="928" t="str">
        <f>IF(ISNA(VLOOKUP(A310,tsnz!$A:$G,7,FALSE)), "",(VLOOKUP(A310,tsnz!$A:$G,7,FALSE)))</f>
        <v>C</v>
      </c>
      <c r="G310" s="911" t="str">
        <f t="array" ref="G310">IF(ISNA(VLOOKUP(A310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0" s="911"/>
      <c r="I310" s="911"/>
      <c r="J310" s="911"/>
      <c r="K310" s="911"/>
      <c r="L310" s="912">
        <f t="shared" si="1"/>
        <v>0</v>
      </c>
      <c r="M310" s="913">
        <f>IFERROR(__xludf.DUMMYFUNCTION("(sum(query(sort(transpose($G310:$K310), 1, false), ""select * limit 4"")))"),0.0)</f>
        <v>0</v>
      </c>
      <c r="N310" s="920"/>
      <c r="O310" s="920"/>
      <c r="P310" s="920"/>
      <c r="Q310" s="920"/>
      <c r="R310" s="920"/>
      <c r="S310" s="921">
        <f t="shared" si="12"/>
        <v>0</v>
      </c>
      <c r="T310" s="922"/>
      <c r="U310" s="923">
        <f>IFERROR(__xludf.DUMMYFUNCTION("(sum(query(sort(transpose($N310:$R310), 1, false), ""select * limit 4"")))"),0.0)</f>
        <v>0</v>
      </c>
    </row>
    <row r="311">
      <c r="A311" s="853">
        <v>10331.0</v>
      </c>
      <c r="B311" s="924">
        <f>VLOOKUP(A311,tsnz!A:F,6,FALSE)</f>
        <v>2025</v>
      </c>
      <c r="C311" s="925" t="str">
        <f>VLOOKUP(A311,tsnz!A:E,5,FALSE)</f>
        <v>Junior</v>
      </c>
      <c r="D311" s="926" t="str">
        <f>VLOOKUP(A311,tsnz!A:B,2,FALSE)</f>
        <v>George Williams</v>
      </c>
      <c r="E311" s="927" t="str">
        <f>VLOOKUP(A311,'Team names'!A:G,7,FALSE)</f>
        <v>Manawatu Marauders</v>
      </c>
      <c r="F311" s="928" t="str">
        <f>IF(ISNA(VLOOKUP(A311,tsnz!$A:$G,7,FALSE)), "",(VLOOKUP(A311,tsnz!$A:$G,7,FALSE)))</f>
        <v>C</v>
      </c>
      <c r="G311" s="911" t="str">
        <f t="array" ref="G311">IF(ISNA(VLOOKUP(A311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1" s="911"/>
      <c r="I311" s="911"/>
      <c r="J311" s="911"/>
      <c r="K311" s="911"/>
      <c r="L311" s="912">
        <f t="shared" si="1"/>
        <v>0</v>
      </c>
      <c r="M311" s="913">
        <f>IFERROR(__xludf.DUMMYFUNCTION("(sum(query(sort(transpose($G311:$K311), 1, false), ""select * limit 4"")))"),0.0)</f>
        <v>0</v>
      </c>
      <c r="N311" s="920"/>
      <c r="O311" s="920"/>
      <c r="P311" s="920"/>
      <c r="Q311" s="920"/>
      <c r="R311" s="920"/>
      <c r="S311" s="921">
        <f t="shared" si="12"/>
        <v>0</v>
      </c>
      <c r="T311" s="922"/>
      <c r="U311" s="923">
        <f>IFERROR(__xludf.DUMMYFUNCTION("(sum(query(sort(transpose($N311:$R311), 1, false), ""select * limit 4"")))"),0.0)</f>
        <v>0</v>
      </c>
    </row>
    <row r="312">
      <c r="A312" s="853">
        <v>10341.0</v>
      </c>
      <c r="B312" s="924">
        <f>VLOOKUP(A312,tsnz!A:F,6,FALSE)</f>
        <v>2025</v>
      </c>
      <c r="C312" s="925" t="str">
        <f>VLOOKUP(A312,tsnz!A:E,5,FALSE)</f>
        <v>Full</v>
      </c>
      <c r="D312" s="926" t="str">
        <f>VLOOKUP(A312,tsnz!A:B,2,FALSE)</f>
        <v>Stephen Muschamp</v>
      </c>
      <c r="E312" s="927" t="str">
        <f>VLOOKUP(A312,'Team names'!A:G,7,FALSE)</f>
        <v>Manawatu Marauders</v>
      </c>
      <c r="F312" s="928" t="str">
        <f>IF(ISNA(VLOOKUP(A312,tsnz!$A:$G,7,FALSE)), "",(VLOOKUP(A312,tsnz!$A:$G,7,FALSE)))</f>
        <v>C</v>
      </c>
      <c r="G312" s="911" t="str">
        <f t="array" ref="G312">IF(ISNA(VLOOKUP(A312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2" s="911"/>
      <c r="I312" s="911"/>
      <c r="J312" s="911"/>
      <c r="K312" s="911"/>
      <c r="L312" s="912">
        <f t="shared" si="1"/>
        <v>0</v>
      </c>
      <c r="M312" s="913">
        <f>IFERROR(__xludf.DUMMYFUNCTION("(sum(query(sort(transpose($G312:$K312), 1, false), ""select * limit 4"")))"),0.0)</f>
        <v>0</v>
      </c>
      <c r="N312" s="914"/>
      <c r="O312" s="911"/>
      <c r="P312" s="911"/>
      <c r="Q312" s="911"/>
      <c r="R312" s="911"/>
      <c r="S312" s="915"/>
      <c r="T312" s="915"/>
      <c r="U312" s="911"/>
    </row>
    <row r="313">
      <c r="A313" s="853">
        <v>10342.0</v>
      </c>
      <c r="B313" s="924">
        <f>VLOOKUP(A313,tsnz!A:F,6,FALSE)</f>
        <v>2025</v>
      </c>
      <c r="C313" s="925" t="str">
        <f>VLOOKUP(A313,tsnz!A:E,5,FALSE)</f>
        <v>First Year - Full</v>
      </c>
      <c r="D313" s="926" t="str">
        <f>VLOOKUP(A313,tsnz!A:B,2,FALSE)</f>
        <v>Thomas Stannard</v>
      </c>
      <c r="E313" s="927" t="str">
        <f>VLOOKUP(A313,'Team names'!A:G,7,FALSE)</f>
        <v>Manawatu Marauders</v>
      </c>
      <c r="F313" s="928" t="str">
        <f>IF(ISNA(VLOOKUP(A313,tsnz!$A:$G,7,FALSE)), "",(VLOOKUP(A313,tsnz!$A:$G,7,FALSE)))</f>
        <v>C</v>
      </c>
      <c r="G313" s="911" t="str">
        <f t="array" ref="G313">IF(ISNA(VLOOKUP(A313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3" s="911"/>
      <c r="I313" s="911"/>
      <c r="J313" s="911"/>
      <c r="K313" s="911"/>
      <c r="L313" s="912">
        <f t="shared" si="1"/>
        <v>0</v>
      </c>
      <c r="M313" s="913">
        <f>IFERROR(__xludf.DUMMYFUNCTION("(sum(query(sort(transpose($G313:$K313), 1, false), ""select * limit 4"")))"),0.0)</f>
        <v>0</v>
      </c>
      <c r="N313" s="914"/>
      <c r="O313" s="911"/>
      <c r="P313" s="911"/>
      <c r="Q313" s="911"/>
      <c r="R313" s="911"/>
      <c r="S313" s="915"/>
      <c r="T313" s="915"/>
      <c r="U313" s="911"/>
    </row>
    <row r="314">
      <c r="A314" s="853">
        <v>10343.0</v>
      </c>
      <c r="B314" s="924">
        <f>VLOOKUP(A314,tsnz!A:F,6,FALSE)</f>
        <v>2025</v>
      </c>
      <c r="C314" s="925" t="str">
        <f>VLOOKUP(A314,tsnz!A:E,5,FALSE)</f>
        <v>First Year - Full</v>
      </c>
      <c r="D314" s="926" t="str">
        <f>VLOOKUP(A314,tsnz!A:B,2,FALSE)</f>
        <v>Savann Keo</v>
      </c>
      <c r="E314" s="927" t="str">
        <f>VLOOKUP(A314,'Team names'!A:G,7,FALSE)</f>
        <v>Manawatu Marauders</v>
      </c>
      <c r="F314" s="928" t="str">
        <f>IF(ISNA(VLOOKUP(A314,tsnz!$A:$G,7,FALSE)), "",(VLOOKUP(A314,tsnz!$A:$G,7,FALSE)))</f>
        <v>D</v>
      </c>
      <c r="G314" s="911" t="str">
        <f t="array" ref="G314">IF(ISNA(VLOOKUP(A314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4" s="911"/>
      <c r="I314" s="911"/>
      <c r="J314" s="911"/>
      <c r="K314" s="911"/>
      <c r="L314" s="912">
        <f t="shared" si="1"/>
        <v>0</v>
      </c>
      <c r="M314" s="913">
        <f>IFERROR(__xludf.DUMMYFUNCTION("(sum(query(sort(transpose($G314:$K314), 1, false), ""select * limit 4"")))"),0.0)</f>
        <v>0</v>
      </c>
      <c r="N314" s="917"/>
      <c r="O314" s="917"/>
      <c r="P314" s="917"/>
      <c r="Q314" s="917"/>
      <c r="R314" s="911"/>
      <c r="S314" s="915"/>
      <c r="T314" s="915"/>
      <c r="U314" s="911"/>
    </row>
    <row r="315">
      <c r="A315" s="853">
        <v>10344.0</v>
      </c>
      <c r="B315" s="924">
        <f>VLOOKUP(A315,tsnz!A:F,6,FALSE)</f>
        <v>2025</v>
      </c>
      <c r="C315" s="925" t="str">
        <f>VLOOKUP(A315,tsnz!A:E,5,FALSE)</f>
        <v>First Year - Full</v>
      </c>
      <c r="D315" s="926" t="str">
        <f>VLOOKUP(A315,tsnz!A:B,2,FALSE)</f>
        <v>Eva Polglase</v>
      </c>
      <c r="E315" s="927" t="str">
        <f>VLOOKUP(A315,'Team names'!A:G,7,FALSE)</f>
        <v>Manawatu Marauders</v>
      </c>
      <c r="F315" s="928" t="str">
        <f>IF(ISNA(VLOOKUP(A315,tsnz!$A:$G,7,FALSE)), "",(VLOOKUP(A315,tsnz!$A:$G,7,FALSE)))</f>
        <v>D</v>
      </c>
      <c r="G315" s="911" t="str">
        <f t="array" ref="G315">IF(ISNA(VLOOKUP(A315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5" s="911"/>
      <c r="I315" s="911"/>
      <c r="J315" s="911"/>
      <c r="K315" s="911"/>
      <c r="L315" s="912">
        <f t="shared" si="1"/>
        <v>0</v>
      </c>
      <c r="M315" s="913">
        <f>IFERROR(__xludf.DUMMYFUNCTION("(sum(query(sort(transpose($G315:$K315), 1, false), ""select * limit 4"")))"),0.0)</f>
        <v>0</v>
      </c>
      <c r="N315" s="914"/>
      <c r="O315" s="911"/>
      <c r="P315" s="911"/>
      <c r="Q315" s="911"/>
      <c r="R315" s="911"/>
      <c r="S315" s="915"/>
      <c r="T315" s="915"/>
      <c r="U315" s="911"/>
    </row>
    <row r="316">
      <c r="A316" s="853">
        <v>10345.0</v>
      </c>
      <c r="B316" s="924">
        <f>VLOOKUP(A316,tsnz!A:F,6,FALSE)</f>
        <v>2025</v>
      </c>
      <c r="C316" s="925" t="str">
        <f>VLOOKUP(A316,tsnz!A:E,5,FALSE)</f>
        <v>First Year - Full</v>
      </c>
      <c r="D316" s="926" t="str">
        <f>VLOOKUP(A316,tsnz!A:B,2,FALSE)</f>
        <v>Aravind Ramkumar</v>
      </c>
      <c r="E316" s="927" t="str">
        <f>VLOOKUP(A316,'Team names'!A:G,7,FALSE)</f>
        <v>Manawatu Marauders</v>
      </c>
      <c r="F316" s="928" t="str">
        <f>IF(ISNA(VLOOKUP(A316,tsnz!$A:$G,7,FALSE)), "",(VLOOKUP(A316,tsnz!$A:$G,7,FALSE)))</f>
        <v>D</v>
      </c>
      <c r="G316" s="911" t="str">
        <f t="array" ref="G316">IF(ISNA(VLOOKUP(A316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6" s="911"/>
      <c r="I316" s="911"/>
      <c r="J316" s="911"/>
      <c r="K316" s="911"/>
      <c r="L316" s="912">
        <f t="shared" si="1"/>
        <v>0</v>
      </c>
      <c r="M316" s="913">
        <f>IFERROR(__xludf.DUMMYFUNCTION("(sum(query(sort(transpose($G316:$K316), 1, false), ""select * limit 4"")))"),0.0)</f>
        <v>0</v>
      </c>
      <c r="N316" s="914"/>
      <c r="O316" s="911"/>
      <c r="P316" s="911"/>
      <c r="Q316" s="911"/>
      <c r="R316" s="911"/>
      <c r="S316" s="915"/>
      <c r="T316" s="915"/>
      <c r="U316" s="911"/>
    </row>
    <row r="317">
      <c r="A317" s="853">
        <v>10382.0</v>
      </c>
      <c r="B317" s="924">
        <f>VLOOKUP(A317,tsnz!A:F,6,FALSE)</f>
        <v>2025</v>
      </c>
      <c r="C317" s="925" t="str">
        <f>VLOOKUP(A317,tsnz!A:E,5,FALSE)</f>
        <v>Junior</v>
      </c>
      <c r="D317" s="926" t="str">
        <f>VLOOKUP(A317,tsnz!A:B,2,FALSE)</f>
        <v>Jamie Bishop</v>
      </c>
      <c r="E317" s="927" t="str">
        <f>VLOOKUP(A317,'Team names'!A:G,7,FALSE)</f>
        <v>Manawatu Marauders</v>
      </c>
      <c r="F317" s="928" t="str">
        <f>IF(ISNA(VLOOKUP(A317,tsnz!$A:$G,7,FALSE)), "",(VLOOKUP(A317,tsnz!$A:$G,7,FALSE)))</f>
        <v>D</v>
      </c>
      <c r="G317" s="911" t="str">
        <f t="array" ref="G317">IF(ISNA(VLOOKUP(A317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7" s="911"/>
      <c r="I317" s="911"/>
      <c r="J317" s="911"/>
      <c r="K317" s="911"/>
      <c r="L317" s="912">
        <f t="shared" si="1"/>
        <v>0</v>
      </c>
      <c r="M317" s="913">
        <f>IFERROR(__xludf.DUMMYFUNCTION("(sum(query(sort(transpose($G317:$K317), 1, false), ""select * limit 4"")))"),0.0)</f>
        <v>0</v>
      </c>
      <c r="N317" s="917"/>
      <c r="O317" s="917"/>
      <c r="P317" s="917"/>
      <c r="Q317" s="917"/>
      <c r="R317" s="911"/>
      <c r="S317" s="918"/>
      <c r="T317" s="918"/>
      <c r="U317" s="913">
        <f>IFERROR(__xludf.DUMMYFUNCTION("(sum(query(sort(transpose($N317:$P317), 1, false), ""select * limit 4"")))"),0.0)</f>
        <v>0</v>
      </c>
    </row>
    <row r="318">
      <c r="A318" s="853">
        <v>10383.0</v>
      </c>
      <c r="B318" s="924">
        <f>VLOOKUP(A318,tsnz!A:F,6,FALSE)</f>
        <v>2025</v>
      </c>
      <c r="C318" s="925" t="str">
        <f>VLOOKUP(A318,tsnz!A:E,5,FALSE)</f>
        <v>Junior</v>
      </c>
      <c r="D318" s="926" t="str">
        <f>VLOOKUP(A318,tsnz!A:B,2,FALSE)</f>
        <v>Ben Bishop</v>
      </c>
      <c r="E318" s="927" t="str">
        <f>VLOOKUP(A318,'Team names'!A:G,7,FALSE)</f>
        <v>Manawatu Marauders</v>
      </c>
      <c r="F318" s="928" t="str">
        <f>IF(ISNA(VLOOKUP(A318,tsnz!$A:$G,7,FALSE)), "",(VLOOKUP(A318,tsnz!$A:$G,7,FALSE)))</f>
        <v>D</v>
      </c>
      <c r="G318" s="911" t="str">
        <f t="array" ref="G318">IF(ISNA(VLOOKUP(A318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8" s="911"/>
      <c r="I318" s="911"/>
      <c r="J318" s="911"/>
      <c r="K318" s="911"/>
      <c r="L318" s="912">
        <f t="shared" si="1"/>
        <v>0</v>
      </c>
      <c r="M318" s="913">
        <f>IFERROR(__xludf.DUMMYFUNCTION("(sum(query(sort(transpose($G318:$K318), 1, false), ""select * limit 4"")))"),0.0)</f>
        <v>0</v>
      </c>
      <c r="N318" s="914"/>
      <c r="O318" s="911"/>
      <c r="P318" s="917"/>
      <c r="Q318" s="911"/>
      <c r="R318" s="911"/>
      <c r="S318" s="918"/>
      <c r="T318" s="918"/>
      <c r="U318" s="913">
        <f>IFERROR(__xludf.DUMMYFUNCTION("(sum(query(sort(transpose($N318:$P318), 1, false), ""select * limit 4"")))"),0.0)</f>
        <v>0</v>
      </c>
    </row>
    <row r="319">
      <c r="A319" s="853">
        <v>10384.0</v>
      </c>
      <c r="B319" s="924">
        <f>VLOOKUP(A319,tsnz!A:F,6,FALSE)</f>
        <v>2025</v>
      </c>
      <c r="C319" s="925" t="str">
        <f>VLOOKUP(A319,tsnz!A:E,5,FALSE)</f>
        <v>First Year - Full</v>
      </c>
      <c r="D319" s="926" t="str">
        <f>VLOOKUP(A319,tsnz!A:B,2,FALSE)</f>
        <v>Hayden Bishop</v>
      </c>
      <c r="E319" s="927" t="str">
        <f>VLOOKUP(A319,'Team names'!A:G,7,FALSE)</f>
        <v>Manawatu Marauders</v>
      </c>
      <c r="F319" s="928" t="str">
        <f>IF(ISNA(VLOOKUP(A319,tsnz!$A:$G,7,FALSE)), "",(VLOOKUP(A319,tsnz!$A:$G,7,FALSE)))</f>
        <v>D</v>
      </c>
      <c r="G319" s="911" t="str">
        <f t="array" ref="G319">IF(ISNA(VLOOKUP(A319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19" s="911"/>
      <c r="I319" s="911"/>
      <c r="J319" s="911"/>
      <c r="K319" s="911"/>
      <c r="L319" s="912">
        <f t="shared" si="1"/>
        <v>0</v>
      </c>
      <c r="M319" s="913">
        <f>IFERROR(__xludf.DUMMYFUNCTION("(sum(query(sort(transpose($G319:$K319), 1, false), ""select * limit 4"")))"),0.0)</f>
        <v>0</v>
      </c>
      <c r="N319" s="914"/>
      <c r="O319" s="911"/>
      <c r="P319" s="911"/>
      <c r="Q319" s="911"/>
      <c r="R319" s="911"/>
      <c r="S319" s="915"/>
      <c r="T319" s="915"/>
      <c r="U319" s="911"/>
    </row>
    <row r="320">
      <c r="A320" s="853">
        <v>10385.0</v>
      </c>
      <c r="B320" s="924">
        <f>VLOOKUP(A320,tsnz!A:F,6,FALSE)</f>
        <v>2025</v>
      </c>
      <c r="C320" s="925" t="str">
        <f>VLOOKUP(A320,tsnz!A:E,5,FALSE)</f>
        <v>Junior</v>
      </c>
      <c r="D320" s="926" t="str">
        <f>VLOOKUP(A320,tsnz!A:B,2,FALSE)</f>
        <v>Declan Edwards</v>
      </c>
      <c r="E320" s="927" t="str">
        <f>VLOOKUP(A320,'Team names'!A:G,7,FALSE)</f>
        <v>Manawatu Marauders</v>
      </c>
      <c r="F320" s="928" t="str">
        <f>IF(ISNA(VLOOKUP(A320,tsnz!$A:$G,7,FALSE)), "",(VLOOKUP(A320,tsnz!$A:$G,7,FALSE)))</f>
        <v>D</v>
      </c>
      <c r="G320" s="911" t="str">
        <f t="array" ref="G320">IF(ISNA(VLOOKUP(A320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0" s="911"/>
      <c r="I320" s="911"/>
      <c r="J320" s="911"/>
      <c r="K320" s="911"/>
      <c r="L320" s="912">
        <f t="shared" si="1"/>
        <v>0</v>
      </c>
      <c r="M320" s="913">
        <f>IFERROR(__xludf.DUMMYFUNCTION("(sum(query(sort(transpose($G320:$K320), 1, false), ""select * limit 4"")))"),0.0)</f>
        <v>0</v>
      </c>
      <c r="N320" s="914"/>
      <c r="O320" s="911"/>
      <c r="P320" s="917"/>
      <c r="Q320" s="911"/>
      <c r="R320" s="911"/>
      <c r="S320" s="918"/>
      <c r="T320" s="918"/>
      <c r="U320" s="913">
        <f>IFERROR(__xludf.DUMMYFUNCTION("(sum(query(sort(transpose($N320:$P320), 1, false), ""select * limit 4"")))"),0.0)</f>
        <v>0</v>
      </c>
    </row>
    <row r="321">
      <c r="A321" s="853">
        <v>10414.0</v>
      </c>
      <c r="B321" s="924">
        <f>VLOOKUP(A321,tsnz!A:F,6,FALSE)</f>
        <v>2025</v>
      </c>
      <c r="C321" s="925" t="str">
        <f>VLOOKUP(A321,tsnz!A:E,5,FALSE)</f>
        <v>Junior</v>
      </c>
      <c r="D321" s="926" t="str">
        <f>VLOOKUP(A321,tsnz!A:B,2,FALSE)</f>
        <v>Maikaraa Cassidy</v>
      </c>
      <c r="E321" s="927" t="str">
        <f>VLOOKUP(A321,'Team names'!A:G,7,FALSE)</f>
        <v>Manawatu Marauders</v>
      </c>
      <c r="F321" s="928" t="str">
        <f>IF(ISNA(VLOOKUP(A321,tsnz!$A:$G,7,FALSE)), "",(VLOOKUP(A321,tsnz!$A:$G,7,FALSE)))</f>
        <v>D</v>
      </c>
      <c r="G321" s="911" t="str">
        <f t="array" ref="G321">IF(ISNA(VLOOKUP(A321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1" s="911"/>
      <c r="I321" s="911"/>
      <c r="J321" s="911"/>
      <c r="K321" s="911"/>
      <c r="L321" s="912">
        <f t="shared" si="1"/>
        <v>0</v>
      </c>
      <c r="M321" s="913">
        <f>IFERROR(__xludf.DUMMYFUNCTION("(sum(query(sort(transpose($G321:$K321), 1, false), ""select * limit 4"")))"),0.0)</f>
        <v>0</v>
      </c>
      <c r="N321" s="917"/>
      <c r="O321" s="917"/>
      <c r="P321" s="917"/>
      <c r="Q321" s="917"/>
      <c r="R321" s="911"/>
      <c r="S321" s="918"/>
      <c r="T321" s="918"/>
      <c r="U321" s="913">
        <f>IFERROR(__xludf.DUMMYFUNCTION("(sum(query(sort(transpose($N321:$P321), 1, false), ""select * limit 4"")))"),0.0)</f>
        <v>0</v>
      </c>
    </row>
    <row r="322">
      <c r="A322" s="853">
        <v>10417.0</v>
      </c>
      <c r="B322" s="924">
        <f>VLOOKUP(A322,tsnz!A:F,6,FALSE)</f>
        <v>2025</v>
      </c>
      <c r="C322" s="925" t="str">
        <f>VLOOKUP(A322,tsnz!A:E,5,FALSE)</f>
        <v>First Year - Full</v>
      </c>
      <c r="D322" s="926" t="str">
        <f>VLOOKUP(A322,tsnz!A:B,2,FALSE)</f>
        <v>Craig Bishop</v>
      </c>
      <c r="E322" s="927" t="str">
        <f>VLOOKUP(A322,'Team names'!A:G,7,FALSE)</f>
        <v>Manawatu Marauders</v>
      </c>
      <c r="F322" s="928" t="str">
        <f>IF(ISNA(VLOOKUP(A322,tsnz!$A:$G,7,FALSE)), "",(VLOOKUP(A322,tsnz!$A:$G,7,FALSE)))</f>
        <v>D</v>
      </c>
      <c r="G322" s="911" t="str">
        <f t="array" ref="G322">IF(ISNA(VLOOKUP(A322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2" s="911"/>
      <c r="I322" s="911"/>
      <c r="J322" s="911"/>
      <c r="K322" s="911"/>
      <c r="L322" s="912">
        <f t="shared" si="1"/>
        <v>0</v>
      </c>
      <c r="M322" s="913">
        <f>IFERROR(__xludf.DUMMYFUNCTION("(sum(query(sort(transpose($G322:$K322), 1, false), ""select * limit 4"")))"),0.0)</f>
        <v>0</v>
      </c>
      <c r="N322" s="914"/>
      <c r="O322" s="911"/>
      <c r="P322" s="911"/>
      <c r="Q322" s="911"/>
      <c r="R322" s="911"/>
      <c r="S322" s="915"/>
      <c r="T322" s="915"/>
      <c r="U322" s="911"/>
    </row>
    <row r="323">
      <c r="A323" s="853">
        <v>10418.0</v>
      </c>
      <c r="B323" s="924">
        <f>VLOOKUP(A323,tsnz!A:F,6,FALSE)</f>
        <v>2025</v>
      </c>
      <c r="C323" s="925" t="str">
        <f>VLOOKUP(A323,tsnz!A:E,5,FALSE)</f>
        <v>Junior</v>
      </c>
      <c r="D323" s="926" t="str">
        <f>VLOOKUP(A323,tsnz!A:B,2,FALSE)</f>
        <v>Flynn Venter</v>
      </c>
      <c r="E323" s="927" t="str">
        <f>VLOOKUP(A323,'Team names'!A:G,7,FALSE)</f>
        <v>Manawatu Marauders</v>
      </c>
      <c r="F323" s="928" t="str">
        <f>IF(ISNA(VLOOKUP(A323,tsnz!$A:$G,7,FALSE)), "",(VLOOKUP(A323,tsnz!$A:$G,7,FALSE)))</f>
        <v>C</v>
      </c>
      <c r="G323" s="911" t="str">
        <f t="array" ref="G323">IF(ISNA(VLOOKUP(A323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3" s="911"/>
      <c r="I323" s="911"/>
      <c r="J323" s="911"/>
      <c r="K323" s="911"/>
      <c r="L323" s="912">
        <f t="shared" si="1"/>
        <v>0</v>
      </c>
      <c r="M323" s="913">
        <f>IFERROR(__xludf.DUMMYFUNCTION("(sum(query(sort(transpose($G323:$K323), 1, false), ""select * limit 4"")))"),0.0)</f>
        <v>0</v>
      </c>
      <c r="N323" s="914"/>
      <c r="O323" s="911"/>
      <c r="P323" s="917"/>
      <c r="Q323" s="911"/>
      <c r="R323" s="911"/>
      <c r="S323" s="918"/>
      <c r="T323" s="918"/>
      <c r="U323" s="913">
        <f>IFERROR(__xludf.DUMMYFUNCTION("(sum(query(sort(transpose($N323:$P323), 1, false), ""select * limit 4"")))"),0.0)</f>
        <v>0</v>
      </c>
    </row>
    <row r="324">
      <c r="A324" s="724">
        <v>1494.0</v>
      </c>
      <c r="B324" s="932">
        <f>VLOOKUP(A324,tsnz!A:F,6,FALSE)</f>
        <v>2025</v>
      </c>
      <c r="C324" s="933" t="str">
        <f>VLOOKUP(A324,tsnz!A:E,5,FALSE)</f>
        <v>Full</v>
      </c>
      <c r="D324" s="934" t="str">
        <f>VLOOKUP(A324,tsnz!A:B,2,FALSE)</f>
        <v>Krystal Thawley</v>
      </c>
      <c r="E324" s="935" t="str">
        <f>VLOOKUP(A324,'Team names'!A:G,7,FALSE)</f>
        <v>Nelson Gunz</v>
      </c>
      <c r="F324" s="936" t="str">
        <f>IF(ISNA(VLOOKUP(A324,tsnz!$A:$G,7,FALSE)), "",(VLOOKUP(A324,tsnz!$A:$G,7,FALSE)))</f>
        <v>B</v>
      </c>
      <c r="G324" s="911" t="str">
        <f t="array" ref="G324">IF(ISNA(VLOOKUP(A324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4" s="911"/>
      <c r="I324" s="911"/>
      <c r="J324" s="911"/>
      <c r="K324" s="911"/>
      <c r="L324" s="912">
        <f t="shared" si="1"/>
        <v>0</v>
      </c>
      <c r="M324" s="913">
        <f>IFERROR(__xludf.DUMMYFUNCTION("(sum(query(sort(transpose($G324:$K324), 1, false), ""select * limit 4"")))"),0.0)</f>
        <v>0</v>
      </c>
      <c r="N324" s="917"/>
      <c r="O324" s="917"/>
      <c r="P324" s="917"/>
      <c r="Q324" s="917"/>
      <c r="R324" s="911"/>
      <c r="S324" s="918"/>
      <c r="T324" s="918"/>
      <c r="U324" s="913"/>
    </row>
    <row r="325">
      <c r="A325" s="724">
        <v>1559.0</v>
      </c>
      <c r="B325" s="932">
        <f>VLOOKUP(A325,tsnz!A:F,6,FALSE)</f>
        <v>2026</v>
      </c>
      <c r="C325" s="933" t="str">
        <f>VLOOKUP(A325,tsnz!A:E,5,FALSE)</f>
        <v>Super</v>
      </c>
      <c r="D325" s="934" t="str">
        <f>VLOOKUP(A325,tsnz!A:B,2,FALSE)</f>
        <v>Lyn Baigent</v>
      </c>
      <c r="E325" s="935" t="str">
        <f>VLOOKUP(A325,'Team names'!A:G,7,FALSE)</f>
        <v>Nelson Gunz</v>
      </c>
      <c r="F325" s="936" t="str">
        <f>IF(ISNA(VLOOKUP(A325,tsnz!$A:$G,7,FALSE)), "",(VLOOKUP(A325,tsnz!$A:$G,7,FALSE)))</f>
        <v>D</v>
      </c>
      <c r="G325" s="911" t="str">
        <f t="array" ref="G325">IF(ISNA(VLOOKUP(A325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5" s="911"/>
      <c r="I325" s="911"/>
      <c r="J325" s="911"/>
      <c r="K325" s="911"/>
      <c r="L325" s="912">
        <f t="shared" si="1"/>
        <v>0</v>
      </c>
      <c r="M325" s="913">
        <f>IFERROR(__xludf.DUMMYFUNCTION("(sum(query(sort(transpose($G325:$K325), 1, false), ""select * limit 4"")))"),0.0)</f>
        <v>0</v>
      </c>
      <c r="N325" s="917"/>
      <c r="O325" s="917"/>
      <c r="P325" s="917"/>
      <c r="Q325" s="917"/>
      <c r="R325" s="911"/>
      <c r="S325" s="918"/>
      <c r="T325" s="918"/>
      <c r="U325" s="913"/>
    </row>
    <row r="326">
      <c r="A326" s="724">
        <v>1750.0</v>
      </c>
      <c r="B326" s="932">
        <f>VLOOKUP(A326,tsnz!A:F,6,FALSE)</f>
        <v>2025</v>
      </c>
      <c r="C326" s="933" t="str">
        <f>VLOOKUP(A326,tsnz!A:E,5,FALSE)</f>
        <v>Full</v>
      </c>
      <c r="D326" s="934" t="str">
        <f>VLOOKUP(A326,tsnz!A:B,2,FALSE)</f>
        <v>Barry Green</v>
      </c>
      <c r="E326" s="935" t="str">
        <f>VLOOKUP(A326,'Team names'!A:G,7,FALSE)</f>
        <v>Nelson Gunz</v>
      </c>
      <c r="F326" s="936" t="str">
        <f>IF(ISNA(VLOOKUP(A326,tsnz!$A:$G,7,FALSE)), "",(VLOOKUP(A326,tsnz!$A:$G,7,FALSE)))</f>
        <v>C</v>
      </c>
      <c r="G326" s="911" t="str">
        <f t="array" ref="G326">IF(ISNA(VLOOKUP(A326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6" s="911"/>
      <c r="I326" s="911"/>
      <c r="J326" s="911"/>
      <c r="K326" s="911"/>
      <c r="L326" s="912">
        <f t="shared" si="1"/>
        <v>0</v>
      </c>
      <c r="M326" s="913">
        <f>IFERROR(__xludf.DUMMYFUNCTION("(sum(query(sort(transpose($G326:$K326), 1, false), ""select * limit 4"")))"),0.0)</f>
        <v>0</v>
      </c>
      <c r="N326" s="917"/>
      <c r="O326" s="917"/>
      <c r="P326" s="917"/>
      <c r="Q326" s="911"/>
      <c r="R326" s="911"/>
      <c r="S326" s="918"/>
      <c r="T326" s="918"/>
      <c r="U326" s="913"/>
    </row>
    <row r="327">
      <c r="A327" s="724">
        <v>1911.0</v>
      </c>
      <c r="B327" s="932">
        <f>VLOOKUP(A327,tsnz!A:F,6,FALSE)</f>
        <v>2025</v>
      </c>
      <c r="C327" s="933" t="str">
        <f>VLOOKUP(A327,tsnz!A:E,5,FALSE)</f>
        <v>Super</v>
      </c>
      <c r="D327" s="934" t="str">
        <f>VLOOKUP(A327,tsnz!A:B,2,FALSE)</f>
        <v>Pete Walker</v>
      </c>
      <c r="E327" s="935" t="str">
        <f>VLOOKUP(A327,'Team names'!A:G,7,FALSE)</f>
        <v>Nelson Gunz</v>
      </c>
      <c r="F327" s="936" t="str">
        <f>IF(ISNA(VLOOKUP(A327,tsnz!$A:$G,7,FALSE)), "",(VLOOKUP(A327,tsnz!$A:$G,7,FALSE)))</f>
        <v>C</v>
      </c>
      <c r="G327" s="911" t="str">
        <f t="array" ref="G327">IF(ISNA(VLOOKUP(A327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7" s="911"/>
      <c r="I327" s="911"/>
      <c r="J327" s="911"/>
      <c r="K327" s="911"/>
      <c r="L327" s="912">
        <f t="shared" si="1"/>
        <v>0</v>
      </c>
      <c r="M327" s="913">
        <f>IFERROR(__xludf.DUMMYFUNCTION("(sum(query(sort(transpose($G327:$K327), 1, false), ""select * limit 4"")))"),0.0)</f>
        <v>0</v>
      </c>
      <c r="N327" s="917"/>
      <c r="O327" s="917"/>
      <c r="P327" s="917"/>
      <c r="Q327" s="917"/>
      <c r="R327" s="911"/>
      <c r="S327" s="918"/>
      <c r="T327" s="918"/>
      <c r="U327" s="913"/>
    </row>
    <row r="328">
      <c r="A328" s="724">
        <v>3291.0</v>
      </c>
      <c r="B328" s="932">
        <f>VLOOKUP(A328,tsnz!A:F,6,FALSE)</f>
        <v>2026</v>
      </c>
      <c r="C328" s="933" t="str">
        <f>VLOOKUP(A328,tsnz!A:E,5,FALSE)</f>
        <v>Super</v>
      </c>
      <c r="D328" s="934" t="str">
        <f>VLOOKUP(A328,tsnz!A:B,2,FALSE)</f>
        <v>Bruce Ward</v>
      </c>
      <c r="E328" s="935" t="str">
        <f>VLOOKUP(A328,'Team names'!A:G,7,FALSE)</f>
        <v>Nelson Gunz</v>
      </c>
      <c r="F328" s="936" t="str">
        <f>IF(ISNA(VLOOKUP(A328,tsnz!$A:$G,7,FALSE)), "",(VLOOKUP(A328,tsnz!$A:$G,7,FALSE)))</f>
        <v>B</v>
      </c>
      <c r="G328" s="911" t="str">
        <f t="array" ref="G328">IF(ISNA(VLOOKUP(A328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8" s="911"/>
      <c r="I328" s="911"/>
      <c r="J328" s="911"/>
      <c r="K328" s="911"/>
      <c r="L328" s="929">
        <f t="shared" si="1"/>
        <v>0</v>
      </c>
      <c r="M328" s="913">
        <f>IFERROR(__xludf.DUMMYFUNCTION("(sum(query(sort(transpose($G328:$K328), 1, false), ""select * limit 4"")))"),0.0)</f>
        <v>0</v>
      </c>
      <c r="N328" s="914"/>
      <c r="O328" s="911"/>
      <c r="P328" s="911"/>
      <c r="Q328" s="911"/>
      <c r="R328" s="911"/>
      <c r="S328" s="915"/>
      <c r="T328" s="915"/>
      <c r="U328" s="911"/>
    </row>
    <row r="329">
      <c r="A329" s="724">
        <v>3711.0</v>
      </c>
      <c r="B329" s="932">
        <f>VLOOKUP(A329,tsnz!A:F,6,FALSE)</f>
        <v>2025</v>
      </c>
      <c r="C329" s="933" t="str">
        <f>VLOOKUP(A329,tsnz!A:E,5,FALSE)</f>
        <v>Social</v>
      </c>
      <c r="D329" s="934" t="str">
        <f>VLOOKUP(A329,tsnz!A:B,2,FALSE)</f>
        <v>Ian Hutchings</v>
      </c>
      <c r="E329" s="935" t="str">
        <f>VLOOKUP(A329,'Team names'!A:G,7,FALSE)</f>
        <v>Nelson Gunz</v>
      </c>
      <c r="F329" s="936" t="str">
        <f>IF(ISNA(VLOOKUP(A329,tsnz!$A:$G,7,FALSE)), "",(VLOOKUP(A329,tsnz!$A:$G,7,FALSE)))</f>
        <v>None</v>
      </c>
      <c r="G329" s="911" t="str">
        <f t="array" ref="G329">IF(ISNA(VLOOKUP(A329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29" s="911"/>
      <c r="I329" s="911"/>
      <c r="J329" s="911"/>
      <c r="K329" s="911"/>
      <c r="L329" s="912">
        <f t="shared" si="1"/>
        <v>0</v>
      </c>
      <c r="M329" s="913">
        <f>IFERROR(__xludf.DUMMYFUNCTION("(sum(query(sort(transpose($G329:$K329), 1, false), ""select * limit 4"")))"),0.0)</f>
        <v>0</v>
      </c>
      <c r="N329" s="917"/>
      <c r="O329" s="917"/>
      <c r="P329" s="917"/>
      <c r="Q329" s="917"/>
      <c r="R329" s="911"/>
      <c r="S329" s="918"/>
      <c r="T329" s="918"/>
      <c r="U329" s="913"/>
    </row>
    <row r="330">
      <c r="A330" s="724">
        <v>4077.0</v>
      </c>
      <c r="B330" s="932">
        <f>VLOOKUP(A330,tsnz!A:F,6,FALSE)</f>
        <v>2025</v>
      </c>
      <c r="C330" s="933" t="str">
        <f>VLOOKUP(A330,tsnz!A:E,5,FALSE)</f>
        <v>Super</v>
      </c>
      <c r="D330" s="934" t="str">
        <f>VLOOKUP(A330,tsnz!A:B,2,FALSE)</f>
        <v>Ross Paterson</v>
      </c>
      <c r="E330" s="935" t="str">
        <f>VLOOKUP(A330,'Team names'!A:G,7,FALSE)</f>
        <v>Nelson Gunz</v>
      </c>
      <c r="F330" s="936" t="str">
        <f>IF(ISNA(VLOOKUP(A330,tsnz!$A:$G,7,FALSE)), "",(VLOOKUP(A330,tsnz!$A:$G,7,FALSE)))</f>
        <v>C</v>
      </c>
      <c r="G330" s="911" t="str">
        <f t="array" ref="G330">IF(ISNA(VLOOKUP(A330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0" s="911"/>
      <c r="I330" s="911"/>
      <c r="J330" s="911"/>
      <c r="K330" s="911"/>
      <c r="L330" s="912">
        <f t="shared" si="1"/>
        <v>0</v>
      </c>
      <c r="M330" s="913">
        <f>IFERROR(__xludf.DUMMYFUNCTION("(sum(query(sort(transpose($G330:$K330), 1, false), ""select * limit 4"")))"),0.0)</f>
        <v>0</v>
      </c>
      <c r="N330" s="917"/>
      <c r="O330" s="917"/>
      <c r="P330" s="917"/>
      <c r="Q330" s="917"/>
      <c r="R330" s="911"/>
      <c r="S330" s="918"/>
      <c r="T330" s="918"/>
      <c r="U330" s="913"/>
    </row>
    <row r="331">
      <c r="A331" s="342">
        <v>4263.0</v>
      </c>
      <c r="B331" s="932">
        <f>VLOOKUP(A331,tsnz!A:F,6,FALSE)</f>
        <v>2025</v>
      </c>
      <c r="C331" s="933" t="str">
        <f>VLOOKUP(A331,tsnz!A:E,5,FALSE)</f>
        <v>Full</v>
      </c>
      <c r="D331" s="934" t="str">
        <f>VLOOKUP(A331,tsnz!A:B,2,FALSE)</f>
        <v>Holly Gibbons</v>
      </c>
      <c r="E331" s="935" t="str">
        <f>VLOOKUP(A331,'Team names'!A:G,7,FALSE)</f>
        <v>Nelson Gunz</v>
      </c>
      <c r="F331" s="936" t="str">
        <f>IF(ISNA(VLOOKUP(A331,tsnz!$A:$G,7,FALSE)), "",(VLOOKUP(A331,tsnz!$A:$G,7,FALSE)))</f>
        <v>B</v>
      </c>
      <c r="G331" s="911" t="str">
        <f t="array" ref="G331">IF(ISNA(VLOOKUP(A331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1" s="911"/>
      <c r="I331" s="911"/>
      <c r="J331" s="911"/>
      <c r="K331" s="911"/>
      <c r="L331" s="912">
        <f t="shared" si="1"/>
        <v>0</v>
      </c>
      <c r="M331" s="913">
        <f>IFERROR(__xludf.DUMMYFUNCTION("(sum(query(sort(transpose($G331:$K331), 1, false), ""select * limit 4"")))"),0.0)</f>
        <v>0</v>
      </c>
      <c r="N331" s="917"/>
      <c r="O331" s="917"/>
      <c r="P331" s="917"/>
      <c r="Q331" s="911"/>
      <c r="R331" s="911"/>
      <c r="S331" s="918"/>
      <c r="T331" s="916"/>
      <c r="U331" s="911"/>
    </row>
    <row r="332">
      <c r="A332" s="342">
        <v>4264.0</v>
      </c>
      <c r="B332" s="932">
        <f>VLOOKUP(A332,tsnz!A:F,6,FALSE)</f>
        <v>2025</v>
      </c>
      <c r="C332" s="933" t="str">
        <f>VLOOKUP(A332,tsnz!A:E,5,FALSE)</f>
        <v>Full</v>
      </c>
      <c r="D332" s="934" t="str">
        <f>VLOOKUP(A332,tsnz!A:B,2,FALSE)</f>
        <v>Cameron Gibbons</v>
      </c>
      <c r="E332" s="935" t="str">
        <f>VLOOKUP(A332,'Team names'!A:G,7,FALSE)</f>
        <v>Nelson Gunz</v>
      </c>
      <c r="F332" s="936" t="str">
        <f>IF(ISNA(VLOOKUP(A332,tsnz!$A:$G,7,FALSE)), "",(VLOOKUP(A332,tsnz!$A:$G,7,FALSE)))</f>
        <v>M</v>
      </c>
      <c r="G332" s="911" t="str">
        <f t="array" ref="G332">IF(ISNA(VLOOKUP(A332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2" s="911"/>
      <c r="I332" s="911"/>
      <c r="J332" s="911"/>
      <c r="K332" s="911"/>
      <c r="L332" s="912">
        <f t="shared" si="1"/>
        <v>0</v>
      </c>
      <c r="M332" s="913">
        <f>IFERROR(__xludf.DUMMYFUNCTION("(sum(query(sort(transpose($G332:$K332), 1, false), ""select * limit 4"")))"),0.0)</f>
        <v>0</v>
      </c>
      <c r="N332" s="914"/>
      <c r="O332" s="911"/>
      <c r="P332" s="911"/>
      <c r="Q332" s="911"/>
      <c r="R332" s="911"/>
      <c r="S332" s="915"/>
      <c r="T332" s="916"/>
      <c r="U332" s="911"/>
    </row>
    <row r="333">
      <c r="A333" s="342">
        <v>4282.0</v>
      </c>
      <c r="B333" s="932">
        <f>VLOOKUP(A333,tsnz!A:F,6,FALSE)</f>
        <v>2025</v>
      </c>
      <c r="C333" s="933" t="str">
        <f>VLOOKUP(A333,tsnz!A:E,5,FALSE)</f>
        <v>Full</v>
      </c>
      <c r="D333" s="934" t="str">
        <f>VLOOKUP(A333,tsnz!A:B,2,FALSE)</f>
        <v>Shannon Gourley</v>
      </c>
      <c r="E333" s="935" t="str">
        <f>VLOOKUP(A333,'Team names'!A:G,7,FALSE)</f>
        <v>Nelson Gunz</v>
      </c>
      <c r="F333" s="936" t="str">
        <f>IF(ISNA(VLOOKUP(A333,tsnz!$A:$G,7,FALSE)), "",(VLOOKUP(A333,tsnz!$A:$G,7,FALSE)))</f>
        <v>B</v>
      </c>
      <c r="G333" s="911" t="str">
        <f t="array" ref="G333">IF(ISNA(VLOOKUP(A333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3" s="911"/>
      <c r="I333" s="911"/>
      <c r="J333" s="911"/>
      <c r="K333" s="911"/>
      <c r="L333" s="912">
        <f t="shared" si="1"/>
        <v>0</v>
      </c>
      <c r="M333" s="913">
        <f>IFERROR(__xludf.DUMMYFUNCTION("(sum(query(sort(transpose($G333:$K333), 1, false), ""select * limit 4"")))"),0.0)</f>
        <v>0</v>
      </c>
      <c r="N333" s="917"/>
      <c r="O333" s="917"/>
      <c r="P333" s="917"/>
      <c r="Q333" s="911"/>
      <c r="R333" s="911"/>
      <c r="S333" s="918"/>
      <c r="T333" s="918"/>
      <c r="U333" s="913"/>
    </row>
    <row r="334">
      <c r="A334" s="724">
        <v>4284.0</v>
      </c>
      <c r="B334" s="932">
        <f>VLOOKUP(A334,tsnz!A:F,6,FALSE)</f>
        <v>2025</v>
      </c>
      <c r="C334" s="933" t="str">
        <f>VLOOKUP(A334,tsnz!A:E,5,FALSE)</f>
        <v>Full</v>
      </c>
      <c r="D334" s="934" t="str">
        <f>VLOOKUP(A334,tsnz!A:B,2,FALSE)</f>
        <v>Tim Gladstone</v>
      </c>
      <c r="E334" s="935" t="str">
        <f>VLOOKUP(A334,'Team names'!A:G,7,FALSE)</f>
        <v>Nelson Gunz</v>
      </c>
      <c r="F334" s="936" t="str">
        <f>IF(ISNA(VLOOKUP(A334,tsnz!$A:$G,7,FALSE)), "",(VLOOKUP(A334,tsnz!$A:$G,7,FALSE)))</f>
        <v>C</v>
      </c>
      <c r="G334" s="911" t="str">
        <f t="array" ref="G334">IF(ISNA(VLOOKUP(A334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4" s="911"/>
      <c r="I334" s="911"/>
      <c r="J334" s="911"/>
      <c r="K334" s="911"/>
      <c r="L334" s="912">
        <f t="shared" si="1"/>
        <v>0</v>
      </c>
      <c r="M334" s="913">
        <f>IFERROR(__xludf.DUMMYFUNCTION("(sum(query(sort(transpose($G334:$K334), 1, false), ""select * limit 4"")))"),0.0)</f>
        <v>0</v>
      </c>
      <c r="N334" s="917"/>
      <c r="O334" s="917"/>
      <c r="P334" s="917"/>
      <c r="Q334" s="911"/>
      <c r="R334" s="911"/>
      <c r="S334" s="918"/>
      <c r="T334" s="918"/>
      <c r="U334" s="913"/>
    </row>
    <row r="335">
      <c r="A335" s="342">
        <v>4292.0</v>
      </c>
      <c r="B335" s="932">
        <f>VLOOKUP(A335,tsnz!A:F,6,FALSE)</f>
        <v>2026</v>
      </c>
      <c r="C335" s="933" t="str">
        <f>VLOOKUP(A335,tsnz!A:E,5,FALSE)</f>
        <v>Full</v>
      </c>
      <c r="D335" s="934" t="str">
        <f>VLOOKUP(A335,tsnz!A:B,2,FALSE)</f>
        <v>Sheryl Guyton</v>
      </c>
      <c r="E335" s="935" t="str">
        <f>VLOOKUP(A335,'Team names'!A:G,7,FALSE)</f>
        <v>Nelson Gunz</v>
      </c>
      <c r="F335" s="936" t="str">
        <f>IF(ISNA(VLOOKUP(A335,tsnz!$A:$G,7,FALSE)), "",(VLOOKUP(A335,tsnz!$A:$G,7,FALSE)))</f>
        <v>M</v>
      </c>
      <c r="G335" s="911" t="str">
        <f t="array" ref="G335">IF(ISNA(VLOOKUP(A335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5" s="911"/>
      <c r="I335" s="911"/>
      <c r="J335" s="911"/>
      <c r="K335" s="911"/>
      <c r="L335" s="912">
        <f t="shared" si="1"/>
        <v>0</v>
      </c>
      <c r="M335" s="913">
        <f>IFERROR(__xludf.DUMMYFUNCTION("(sum(query(sort(transpose($G335:$K335), 1, false), ""select * limit 4"")))"),0.0)</f>
        <v>0</v>
      </c>
      <c r="N335" s="917"/>
      <c r="O335" s="917"/>
      <c r="P335" s="917"/>
      <c r="Q335" s="917"/>
      <c r="R335" s="911"/>
      <c r="S335" s="918"/>
      <c r="T335" s="919"/>
      <c r="U335" s="911"/>
    </row>
    <row r="336">
      <c r="A336" s="342">
        <v>4773.0</v>
      </c>
      <c r="B336" s="932">
        <f>VLOOKUP(A336,tsnz!A:F,6,FALSE)</f>
        <v>2025</v>
      </c>
      <c r="C336" s="933" t="str">
        <f>VLOOKUP(A336,tsnz!A:E,5,FALSE)</f>
        <v>Full</v>
      </c>
      <c r="D336" s="934" t="str">
        <f>VLOOKUP(A336,tsnz!A:B,2,FALSE)</f>
        <v>Mitchell Moratti</v>
      </c>
      <c r="E336" s="935" t="str">
        <f>VLOOKUP(A336,'Team names'!A:G,7,FALSE)</f>
        <v>Nelson Gunz</v>
      </c>
      <c r="F336" s="936" t="str">
        <f>IF(ISNA(VLOOKUP(A336,tsnz!$A:$G,7,FALSE)), "",(VLOOKUP(A336,tsnz!$A:$G,7,FALSE)))</f>
        <v>A</v>
      </c>
      <c r="G336" s="911" t="str">
        <f t="array" ref="G336">IF(ISNA(VLOOKUP(A336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6" s="911"/>
      <c r="I336" s="911"/>
      <c r="J336" s="911"/>
      <c r="K336" s="911"/>
      <c r="L336" s="912">
        <f t="shared" si="1"/>
        <v>0</v>
      </c>
      <c r="M336" s="913">
        <f>IFERROR(__xludf.DUMMYFUNCTION("(sum(query(sort(transpose($G336:$K336), 1, false), ""select * limit 4"")))"),0.0)</f>
        <v>0</v>
      </c>
      <c r="N336" s="917"/>
      <c r="O336" s="917"/>
      <c r="P336" s="917"/>
      <c r="Q336" s="917"/>
      <c r="R336" s="911"/>
      <c r="S336" s="918"/>
      <c r="T336" s="919"/>
      <c r="U336" s="911"/>
    </row>
    <row r="337">
      <c r="A337" s="342">
        <v>5111.0</v>
      </c>
      <c r="B337" s="932">
        <f>VLOOKUP(A337,tsnz!A:F,6,FALSE)</f>
        <v>2025</v>
      </c>
      <c r="C337" s="933" t="str">
        <f>VLOOKUP(A337,tsnz!A:E,5,FALSE)</f>
        <v>Full</v>
      </c>
      <c r="D337" s="934" t="str">
        <f>VLOOKUP(A337,tsnz!A:B,2,FALSE)</f>
        <v>Kristina Hornell</v>
      </c>
      <c r="E337" s="935" t="str">
        <f>VLOOKUP(A337,'Team names'!A:G,7,FALSE)</f>
        <v>Nelson Gunz</v>
      </c>
      <c r="F337" s="936" t="str">
        <f>IF(ISNA(VLOOKUP(A337,tsnz!$A:$G,7,FALSE)), "",(VLOOKUP(A337,tsnz!$A:$G,7,FALSE)))</f>
        <v>A</v>
      </c>
      <c r="G337" s="911" t="str">
        <f t="array" ref="G337">IF(ISNA(VLOOKUP(A337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7" s="911"/>
      <c r="I337" s="911"/>
      <c r="J337" s="911"/>
      <c r="K337" s="911"/>
      <c r="L337" s="912">
        <f t="shared" si="1"/>
        <v>0</v>
      </c>
      <c r="M337" s="913">
        <f>IFERROR(__xludf.DUMMYFUNCTION("(sum(query(sort(transpose($G337:$K337), 1, false), ""select * limit 4"")))"),0.0)</f>
        <v>0</v>
      </c>
      <c r="N337" s="914"/>
      <c r="O337" s="911"/>
      <c r="P337" s="911"/>
      <c r="Q337" s="911"/>
      <c r="R337" s="911"/>
      <c r="S337" s="915"/>
      <c r="T337" s="916"/>
      <c r="U337" s="911"/>
    </row>
    <row r="338">
      <c r="A338" s="342">
        <v>5365.0</v>
      </c>
      <c r="B338" s="932">
        <f>VLOOKUP(A338,tsnz!A:F,6,FALSE)</f>
        <v>2025</v>
      </c>
      <c r="C338" s="933" t="str">
        <f>VLOOKUP(A338,tsnz!A:E,5,FALSE)</f>
        <v>Full</v>
      </c>
      <c r="D338" s="934" t="str">
        <f>VLOOKUP(A338,tsnz!A:B,2,FALSE)</f>
        <v>Mike Biggs</v>
      </c>
      <c r="E338" s="935" t="str">
        <f>VLOOKUP(A338,'Team names'!A:G,7,FALSE)</f>
        <v>Nelson Gunz</v>
      </c>
      <c r="F338" s="936" t="str">
        <f>IF(ISNA(VLOOKUP(A338,tsnz!$A:$G,7,FALSE)), "",(VLOOKUP(A338,tsnz!$A:$G,7,FALSE)))</f>
        <v>B</v>
      </c>
      <c r="G338" s="911" t="str">
        <f t="array" ref="G338">IF(ISNA(VLOOKUP(A338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8" s="911"/>
      <c r="I338" s="911"/>
      <c r="J338" s="911"/>
      <c r="K338" s="911"/>
      <c r="L338" s="912">
        <f t="shared" si="1"/>
        <v>0</v>
      </c>
      <c r="M338" s="913">
        <f>IFERROR(__xludf.DUMMYFUNCTION("(sum(query(sort(transpose($G338:$K338), 1, false), ""select * limit 4"")))"),0.0)</f>
        <v>0</v>
      </c>
      <c r="N338" s="914"/>
      <c r="O338" s="911"/>
      <c r="P338" s="911"/>
      <c r="Q338" s="911"/>
      <c r="R338" s="911"/>
      <c r="S338" s="915"/>
      <c r="T338" s="916"/>
      <c r="U338" s="911"/>
    </row>
    <row r="339">
      <c r="A339" s="724">
        <v>5615.0</v>
      </c>
      <c r="B339" s="932">
        <f>VLOOKUP(A339,tsnz!A:F,6,FALSE)</f>
        <v>2025</v>
      </c>
      <c r="C339" s="933" t="str">
        <f>VLOOKUP(A339,tsnz!A:E,5,FALSE)</f>
        <v>Social</v>
      </c>
      <c r="D339" s="934" t="str">
        <f>VLOOKUP(A339,tsnz!A:B,2,FALSE)</f>
        <v>Tania Slinn</v>
      </c>
      <c r="E339" s="935" t="str">
        <f>VLOOKUP(A339,'Team names'!A:G,7,FALSE)</f>
        <v>Nelson Gunz</v>
      </c>
      <c r="F339" s="936" t="str">
        <f>IF(ISNA(VLOOKUP(A339,tsnz!$A:$G,7,FALSE)), "",(VLOOKUP(A339,tsnz!$A:$G,7,FALSE)))</f>
        <v/>
      </c>
      <c r="G339" s="911" t="str">
        <f t="array" ref="G339">IF(ISNA(VLOOKUP(A339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39" s="911"/>
      <c r="I339" s="911"/>
      <c r="J339" s="911"/>
      <c r="K339" s="911"/>
      <c r="L339" s="912">
        <f t="shared" si="1"/>
        <v>0</v>
      </c>
      <c r="M339" s="913">
        <f>IFERROR(__xludf.DUMMYFUNCTION("(sum(query(sort(transpose($G339:$K339), 1, false), ""select * limit 4"")))"),0.0)</f>
        <v>0</v>
      </c>
      <c r="N339" s="917"/>
      <c r="O339" s="917"/>
      <c r="P339" s="917"/>
      <c r="Q339" s="911"/>
      <c r="R339" s="911"/>
      <c r="S339" s="918"/>
      <c r="T339" s="918"/>
      <c r="U339" s="913"/>
    </row>
    <row r="340">
      <c r="A340" s="724">
        <v>6071.0</v>
      </c>
      <c r="B340" s="932">
        <f>VLOOKUP(A340,tsnz!A:F,6,FALSE)</f>
        <v>2025</v>
      </c>
      <c r="C340" s="933" t="str">
        <f>VLOOKUP(A340,tsnz!A:E,5,FALSE)</f>
        <v>Full</v>
      </c>
      <c r="D340" s="934" t="str">
        <f>VLOOKUP(A340,tsnz!A:B,2,FALSE)</f>
        <v>Grant Pahl</v>
      </c>
      <c r="E340" s="935" t="str">
        <f>VLOOKUP(A340,'Team names'!A:G,7,FALSE)</f>
        <v>Nelson Gunz</v>
      </c>
      <c r="F340" s="936" t="str">
        <f>IF(ISNA(VLOOKUP(A340,tsnz!$A:$G,7,FALSE)), "",(VLOOKUP(A340,tsnz!$A:$G,7,FALSE)))</f>
        <v>C</v>
      </c>
      <c r="G340" s="911" t="str">
        <f t="array" ref="G340">IF(ISNA(VLOOKUP(A340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0" s="911"/>
      <c r="I340" s="911"/>
      <c r="J340" s="911"/>
      <c r="K340" s="911"/>
      <c r="L340" s="912">
        <f t="shared" si="1"/>
        <v>0</v>
      </c>
      <c r="M340" s="913">
        <f>IFERROR(__xludf.DUMMYFUNCTION("(sum(query(sort(transpose($G340:$K340), 1, false), ""select * limit 4"")))"),0.0)</f>
        <v>0</v>
      </c>
      <c r="N340" s="917"/>
      <c r="O340" s="917"/>
      <c r="P340" s="917"/>
      <c r="Q340" s="911"/>
      <c r="R340" s="911"/>
      <c r="S340" s="918"/>
      <c r="T340" s="918"/>
      <c r="U340" s="913"/>
    </row>
    <row r="341">
      <c r="A341" s="724">
        <v>6098.0</v>
      </c>
      <c r="B341" s="932">
        <f>VLOOKUP(A341,tsnz!A:F,6,FALSE)</f>
        <v>2025</v>
      </c>
      <c r="C341" s="933" t="str">
        <f>VLOOKUP(A341,tsnz!A:E,5,FALSE)</f>
        <v>Super</v>
      </c>
      <c r="D341" s="934" t="str">
        <f>VLOOKUP(A341,tsnz!A:B,2,FALSE)</f>
        <v>Barry Fickling</v>
      </c>
      <c r="E341" s="935" t="str">
        <f>VLOOKUP(A341,'Team names'!A:G,7,FALSE)</f>
        <v>Nelson Gunz</v>
      </c>
      <c r="F341" s="936" t="str">
        <f>IF(ISNA(VLOOKUP(A341,tsnz!$A:$G,7,FALSE)), "",(VLOOKUP(A341,tsnz!$A:$G,7,FALSE)))</f>
        <v>A</v>
      </c>
      <c r="G341" s="911" t="str">
        <f t="array" ref="G341">IF(ISNA(VLOOKUP(A341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1" s="911"/>
      <c r="I341" s="911"/>
      <c r="J341" s="911"/>
      <c r="K341" s="911"/>
      <c r="L341" s="912">
        <f t="shared" si="1"/>
        <v>0</v>
      </c>
      <c r="M341" s="913">
        <f>IFERROR(__xludf.DUMMYFUNCTION("(sum(query(sort(transpose($G341:$K341), 1, false), ""select * limit 4"")))"),0.0)</f>
        <v>0</v>
      </c>
      <c r="N341" s="917"/>
      <c r="O341" s="917"/>
      <c r="P341" s="917"/>
      <c r="Q341" s="917"/>
      <c r="R341" s="911"/>
      <c r="S341" s="918"/>
      <c r="T341" s="918"/>
      <c r="U341" s="913"/>
    </row>
    <row r="342">
      <c r="A342" s="342">
        <v>6101.0</v>
      </c>
      <c r="B342" s="932">
        <f>VLOOKUP(A342,tsnz!A:F,6,FALSE)</f>
        <v>2026</v>
      </c>
      <c r="C342" s="933" t="str">
        <f>VLOOKUP(A342,tsnz!A:E,5,FALSE)</f>
        <v>Super</v>
      </c>
      <c r="D342" s="934" t="str">
        <f>VLOOKUP(A342,tsnz!A:B,2,FALSE)</f>
        <v>David Baigent</v>
      </c>
      <c r="E342" s="935" t="str">
        <f>VLOOKUP(A342,'Team names'!A:G,7,FALSE)</f>
        <v>Nelson Gunz</v>
      </c>
      <c r="F342" s="936" t="str">
        <f>IF(ISNA(VLOOKUP(A342,tsnz!$A:$G,7,FALSE)), "",(VLOOKUP(A342,tsnz!$A:$G,7,FALSE)))</f>
        <v>B</v>
      </c>
      <c r="G342" s="911" t="str">
        <f t="array" ref="G342">IF(ISNA(VLOOKUP(A342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2" s="911"/>
      <c r="I342" s="911"/>
      <c r="J342" s="911"/>
      <c r="K342" s="911"/>
      <c r="L342" s="912">
        <f t="shared" si="1"/>
        <v>0</v>
      </c>
      <c r="M342" s="913">
        <f>IFERROR(__xludf.DUMMYFUNCTION("(sum(query(sort(transpose($G342:$K342), 1, false), ""select * limit 4"")))"),0.0)</f>
        <v>0</v>
      </c>
      <c r="N342" s="917"/>
      <c r="O342" s="917"/>
      <c r="P342" s="917"/>
      <c r="Q342" s="917"/>
      <c r="R342" s="911"/>
      <c r="S342" s="918"/>
      <c r="T342" s="919"/>
      <c r="U342" s="911"/>
    </row>
    <row r="343">
      <c r="A343" s="342">
        <v>6108.0</v>
      </c>
      <c r="B343" s="932">
        <f>VLOOKUP(A343,tsnz!A:F,6,FALSE)</f>
        <v>2025</v>
      </c>
      <c r="C343" s="933" t="str">
        <f>VLOOKUP(A343,tsnz!A:E,5,FALSE)</f>
        <v>Super</v>
      </c>
      <c r="D343" s="934" t="str">
        <f>VLOOKUP(A343,tsnz!A:B,2,FALSE)</f>
        <v>Ian Inwood</v>
      </c>
      <c r="E343" s="935" t="str">
        <f>VLOOKUP(A343,'Team names'!A:G,7,FALSE)</f>
        <v>Nelson Gunz</v>
      </c>
      <c r="F343" s="936" t="str">
        <f>IF(ISNA(VLOOKUP(A343,tsnz!$A:$G,7,FALSE)), "",(VLOOKUP(A343,tsnz!$A:$G,7,FALSE)))</f>
        <v>B</v>
      </c>
      <c r="G343" s="911" t="str">
        <f t="array" ref="G343">IF(ISNA(VLOOKUP(A343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3" s="911"/>
      <c r="I343" s="911"/>
      <c r="J343" s="911"/>
      <c r="K343" s="911"/>
      <c r="L343" s="912">
        <f t="shared" si="1"/>
        <v>0</v>
      </c>
      <c r="M343" s="913">
        <f>IFERROR(__xludf.DUMMYFUNCTION("(sum(query(sort(transpose($G343:$K343), 1, false), ""select * limit 4"")))"),0.0)</f>
        <v>0</v>
      </c>
      <c r="N343" s="917"/>
      <c r="O343" s="917"/>
      <c r="P343" s="917"/>
      <c r="Q343" s="917"/>
      <c r="R343" s="911"/>
      <c r="S343" s="918"/>
      <c r="T343" s="919"/>
      <c r="U343" s="911"/>
    </row>
    <row r="344">
      <c r="A344" s="342">
        <v>6138.0</v>
      </c>
      <c r="B344" s="932">
        <f>VLOOKUP(A344,tsnz!A:F,6,FALSE)</f>
        <v>2025</v>
      </c>
      <c r="C344" s="933" t="str">
        <f>VLOOKUP(A344,tsnz!A:E,5,FALSE)</f>
        <v>Super</v>
      </c>
      <c r="D344" s="934" t="str">
        <f>VLOOKUP(A344,tsnz!A:B,2,FALSE)</f>
        <v>Paul Holland</v>
      </c>
      <c r="E344" s="935" t="str">
        <f>VLOOKUP(A344,'Team names'!A:G,7,FALSE)</f>
        <v>Nelson Gunz</v>
      </c>
      <c r="F344" s="936" t="str">
        <f>IF(ISNA(VLOOKUP(A344,tsnz!$A:$G,7,FALSE)), "",(VLOOKUP(A344,tsnz!$A:$G,7,FALSE)))</f>
        <v>B</v>
      </c>
      <c r="G344" s="911" t="str">
        <f t="array" ref="G344">IF(ISNA(VLOOKUP(A344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4" s="911"/>
      <c r="I344" s="911"/>
      <c r="J344" s="911"/>
      <c r="K344" s="911"/>
      <c r="L344" s="912">
        <f t="shared" si="1"/>
        <v>0</v>
      </c>
      <c r="M344" s="913">
        <f>IFERROR(__xludf.DUMMYFUNCTION("(sum(query(sort(transpose($G344:$K344), 1, false), ""select * limit 4"")))"),0.0)</f>
        <v>0</v>
      </c>
      <c r="N344" s="917"/>
      <c r="O344" s="917"/>
      <c r="P344" s="917"/>
      <c r="Q344" s="917"/>
      <c r="R344" s="911"/>
      <c r="S344" s="918"/>
      <c r="T344" s="918"/>
      <c r="U344" s="913"/>
    </row>
    <row r="345">
      <c r="A345" s="342">
        <v>6142.0</v>
      </c>
      <c r="B345" s="932">
        <f>VLOOKUP(A345,tsnz!A:F,6,FALSE)</f>
        <v>2025</v>
      </c>
      <c r="C345" s="933" t="str">
        <f>VLOOKUP(A345,tsnz!A:E,5,FALSE)</f>
        <v>Full</v>
      </c>
      <c r="D345" s="934" t="str">
        <f>VLOOKUP(A345,tsnz!A:B,2,FALSE)</f>
        <v>Faron Holland</v>
      </c>
      <c r="E345" s="935" t="str">
        <f>VLOOKUP(A345,'Team names'!A:G,7,FALSE)</f>
        <v>Nelson Gunz</v>
      </c>
      <c r="F345" s="936" t="str">
        <f>IF(ISNA(VLOOKUP(A345,tsnz!$A:$G,7,FALSE)), "",(VLOOKUP(A345,tsnz!$A:$G,7,FALSE)))</f>
        <v>M</v>
      </c>
      <c r="G345" s="911" t="str">
        <f t="array" ref="G345">IF(ISNA(VLOOKUP(A345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5" s="911"/>
      <c r="I345" s="911"/>
      <c r="J345" s="911"/>
      <c r="K345" s="911"/>
      <c r="L345" s="912">
        <f t="shared" si="1"/>
        <v>0</v>
      </c>
      <c r="M345" s="913">
        <f>IFERROR(__xludf.DUMMYFUNCTION("(sum(query(sort(transpose($G345:$K345), 1, false), ""select * limit 4"")))"),0.0)</f>
        <v>0</v>
      </c>
      <c r="N345" s="914"/>
      <c r="O345" s="911"/>
      <c r="P345" s="911"/>
      <c r="Q345" s="911"/>
      <c r="R345" s="911"/>
      <c r="S345" s="915"/>
      <c r="T345" s="916"/>
      <c r="U345" s="911"/>
    </row>
    <row r="346">
      <c r="A346" s="724">
        <v>6666.0</v>
      </c>
      <c r="B346" s="932">
        <f>VLOOKUP(A346,tsnz!A:F,6,FALSE)</f>
        <v>2025</v>
      </c>
      <c r="C346" s="933" t="str">
        <f>VLOOKUP(A346,tsnz!A:E,5,FALSE)</f>
        <v>Full</v>
      </c>
      <c r="D346" s="934" t="str">
        <f>VLOOKUP(A346,tsnz!A:B,2,FALSE)</f>
        <v>Gary Pearson</v>
      </c>
      <c r="E346" s="935" t="str">
        <f>VLOOKUP(A346,'Team names'!A:G,7,FALSE)</f>
        <v>Nelson Gunz</v>
      </c>
      <c r="F346" s="936" t="str">
        <f>IF(ISNA(VLOOKUP(A346,tsnz!$A:$G,7,FALSE)), "",(VLOOKUP(A346,tsnz!$A:$G,7,FALSE)))</f>
        <v>B</v>
      </c>
      <c r="G346" s="911" t="str">
        <f t="array" ref="G346">IF(ISNA(VLOOKUP(A346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6" s="911"/>
      <c r="I346" s="911"/>
      <c r="J346" s="911"/>
      <c r="K346" s="911"/>
      <c r="L346" s="912">
        <f t="shared" si="1"/>
        <v>0</v>
      </c>
      <c r="M346" s="913">
        <f>IFERROR(__xludf.DUMMYFUNCTION("(sum(query(sort(transpose($G346:$K346), 1, false), ""select * limit 4"")))"),0.0)</f>
        <v>0</v>
      </c>
      <c r="N346" s="914"/>
      <c r="O346" s="911"/>
      <c r="P346" s="911"/>
      <c r="Q346" s="911"/>
      <c r="R346" s="911"/>
      <c r="S346" s="915"/>
      <c r="T346" s="916"/>
      <c r="U346" s="911"/>
    </row>
    <row r="347">
      <c r="A347" s="862">
        <v>6976.0</v>
      </c>
      <c r="B347" s="932">
        <f>VLOOKUP(A347,tsnz!A:F,6,FALSE)</f>
        <v>2025</v>
      </c>
      <c r="C347" s="933" t="str">
        <f>VLOOKUP(A347,tsnz!A:E,5,FALSE)</f>
        <v>Full</v>
      </c>
      <c r="D347" s="934" t="str">
        <f>VLOOKUP(A347,tsnz!A:B,2,FALSE)</f>
        <v>Katherine Butt</v>
      </c>
      <c r="E347" s="935" t="str">
        <f>VLOOKUP(A347,'Team names'!A:G,7,FALSE)</f>
        <v>Nelson Gunz</v>
      </c>
      <c r="F347" s="936" t="str">
        <f>IF(ISNA(VLOOKUP(A347,tsnz!$A:$G,7,FALSE)), "",(VLOOKUP(A347,tsnz!$A:$G,7,FALSE)))</f>
        <v>A</v>
      </c>
      <c r="G347" s="911" t="str">
        <f t="array" ref="G347">IF(ISNA(VLOOKUP(A347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7" s="911"/>
      <c r="I347" s="911"/>
      <c r="J347" s="911"/>
      <c r="K347" s="911"/>
      <c r="L347" s="912">
        <f t="shared" si="1"/>
        <v>0</v>
      </c>
      <c r="M347" s="913">
        <f>IFERROR(__xludf.DUMMYFUNCTION("(sum(query(sort(transpose($G347:$K347), 1, false), ""select * limit 4"")))"),0.0)</f>
        <v>0</v>
      </c>
      <c r="N347" s="914"/>
      <c r="O347" s="911"/>
      <c r="P347" s="911"/>
      <c r="Q347" s="911"/>
      <c r="R347" s="911"/>
      <c r="S347" s="915"/>
      <c r="T347" s="916"/>
      <c r="U347" s="911"/>
    </row>
    <row r="348">
      <c r="A348" s="724">
        <v>6980.0</v>
      </c>
      <c r="B348" s="932">
        <f>VLOOKUP(A348,tsnz!A:F,6,FALSE)</f>
        <v>2025</v>
      </c>
      <c r="C348" s="933" t="str">
        <f>VLOOKUP(A348,tsnz!A:E,5,FALSE)</f>
        <v>Full</v>
      </c>
      <c r="D348" s="934" t="str">
        <f>VLOOKUP(A348,tsnz!A:B,2,FALSE)</f>
        <v>Rick Black</v>
      </c>
      <c r="E348" s="935" t="str">
        <f>VLOOKUP(A348,'Team names'!A:G,7,FALSE)</f>
        <v>Nelson Gunz</v>
      </c>
      <c r="F348" s="936" t="str">
        <f>IF(ISNA(VLOOKUP(A348,tsnz!$A:$G,7,FALSE)), "",(VLOOKUP(A348,tsnz!$A:$G,7,FALSE)))</f>
        <v>B</v>
      </c>
      <c r="G348" s="911" t="str">
        <f t="array" ref="G348">IF(ISNA(VLOOKUP(A348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8" s="911"/>
      <c r="I348" s="911"/>
      <c r="J348" s="911"/>
      <c r="K348" s="911"/>
      <c r="L348" s="912">
        <f t="shared" si="1"/>
        <v>0</v>
      </c>
      <c r="M348" s="913">
        <f>IFERROR(__xludf.DUMMYFUNCTION("(sum(query(sort(transpose($G348:$K348), 1, false), ""select * limit 4"")))"),0.0)</f>
        <v>0</v>
      </c>
      <c r="N348" s="917"/>
      <c r="O348" s="917"/>
      <c r="P348" s="917"/>
      <c r="Q348" s="917"/>
      <c r="R348" s="911"/>
      <c r="S348" s="918"/>
      <c r="T348" s="919"/>
      <c r="U348" s="913"/>
    </row>
    <row r="349">
      <c r="A349" s="724">
        <v>7028.0</v>
      </c>
      <c r="B349" s="932">
        <f>VLOOKUP(A349,tsnz!A:F,6,FALSE)</f>
        <v>2025</v>
      </c>
      <c r="C349" s="933" t="str">
        <f>VLOOKUP(A349,tsnz!A:E,5,FALSE)</f>
        <v>Full</v>
      </c>
      <c r="D349" s="934" t="str">
        <f>VLOOKUP(A349,tsnz!A:B,2,FALSE)</f>
        <v>Heather Adams</v>
      </c>
      <c r="E349" s="935" t="str">
        <f>VLOOKUP(A349,'Team names'!A:G,7,FALSE)</f>
        <v>Nelson Gunz</v>
      </c>
      <c r="F349" s="936" t="str">
        <f>IF(ISNA(VLOOKUP(A349,tsnz!$A:$G,7,FALSE)), "",(VLOOKUP(A349,tsnz!$A:$G,7,FALSE)))</f>
        <v>B</v>
      </c>
      <c r="G349" s="911" t="str">
        <f t="array" ref="G349">IF(ISNA(VLOOKUP(A349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49" s="911"/>
      <c r="I349" s="911"/>
      <c r="J349" s="911"/>
      <c r="K349" s="911"/>
      <c r="L349" s="912">
        <f t="shared" si="1"/>
        <v>0</v>
      </c>
      <c r="M349" s="913">
        <f>IFERROR(__xludf.DUMMYFUNCTION("(sum(query(sort(transpose($G349:$K349), 1, false), ""select * limit 4"")))"),0.0)</f>
        <v>0</v>
      </c>
      <c r="N349" s="917"/>
      <c r="O349" s="917"/>
      <c r="P349" s="917"/>
      <c r="Q349" s="911"/>
      <c r="R349" s="911"/>
      <c r="S349" s="918"/>
      <c r="T349" s="918"/>
      <c r="U349" s="913"/>
    </row>
    <row r="350">
      <c r="A350" s="853">
        <v>7051.0</v>
      </c>
      <c r="B350" s="932">
        <f>VLOOKUP(A350,tsnz!A:F,6,FALSE)</f>
        <v>2025</v>
      </c>
      <c r="C350" s="933" t="str">
        <f>VLOOKUP(A350,tsnz!A:E,5,FALSE)</f>
        <v>Full</v>
      </c>
      <c r="D350" s="934" t="str">
        <f>VLOOKUP(A350,tsnz!A:B,2,FALSE)</f>
        <v>John Mace</v>
      </c>
      <c r="E350" s="935" t="str">
        <f>VLOOKUP(A350,'Team names'!A:G,7,FALSE)</f>
        <v>Nelson Gunz</v>
      </c>
      <c r="F350" s="936" t="str">
        <f>IF(ISNA(VLOOKUP(A350,tsnz!$A:$G,7,FALSE)), "",(VLOOKUP(A350,tsnz!$A:$G,7,FALSE)))</f>
        <v>B</v>
      </c>
      <c r="G350" s="911" t="str">
        <f t="array" ref="G350">IF(ISNA(VLOOKUP(A350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0" s="911"/>
      <c r="I350" s="911"/>
      <c r="J350" s="911"/>
      <c r="K350" s="911"/>
      <c r="L350" s="912">
        <f t="shared" si="1"/>
        <v>0</v>
      </c>
      <c r="M350" s="913">
        <f>IFERROR(__xludf.DUMMYFUNCTION("(sum(query(sort(transpose($G350:$K350), 1, false), ""select * limit 4"")))"),0.0)</f>
        <v>0</v>
      </c>
      <c r="N350" s="914"/>
      <c r="O350" s="911"/>
      <c r="P350" s="911"/>
      <c r="Q350" s="911"/>
      <c r="R350" s="911"/>
      <c r="S350" s="915"/>
      <c r="T350" s="916"/>
      <c r="U350" s="911"/>
    </row>
    <row r="351">
      <c r="A351" s="724">
        <v>7766.0</v>
      </c>
      <c r="B351" s="932">
        <f>VLOOKUP(A351,tsnz!A:F,6,FALSE)</f>
        <v>2025</v>
      </c>
      <c r="C351" s="933" t="str">
        <f>VLOOKUP(A351,tsnz!A:E,5,FALSE)</f>
        <v>Super</v>
      </c>
      <c r="D351" s="934" t="str">
        <f>VLOOKUP(A351,tsnz!A:B,2,FALSE)</f>
        <v>Tim Greenhough</v>
      </c>
      <c r="E351" s="935" t="str">
        <f>VLOOKUP(A351,'Team names'!A:G,7,FALSE)</f>
        <v>Nelson Gunz</v>
      </c>
      <c r="F351" s="936" t="str">
        <f>IF(ISNA(VLOOKUP(A351,tsnz!$A:$G,7,FALSE)), "",(VLOOKUP(A351,tsnz!$A:$G,7,FALSE)))</f>
        <v>D</v>
      </c>
      <c r="G351" s="911" t="str">
        <f t="array" ref="G351">IF(ISNA(VLOOKUP(A351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1" s="911"/>
      <c r="I351" s="911"/>
      <c r="J351" s="911"/>
      <c r="K351" s="911"/>
      <c r="L351" s="912">
        <f t="shared" si="1"/>
        <v>0</v>
      </c>
      <c r="M351" s="913">
        <f>IFERROR(__xludf.DUMMYFUNCTION("(sum(query(sort(transpose($G351:$K351), 1, false), ""select * limit 4"")))"),0.0)</f>
        <v>0</v>
      </c>
      <c r="N351" s="917"/>
      <c r="O351" s="917"/>
      <c r="P351" s="917"/>
      <c r="Q351" s="911"/>
      <c r="R351" s="911"/>
      <c r="S351" s="918"/>
      <c r="T351" s="918"/>
      <c r="U351" s="913"/>
    </row>
    <row r="352">
      <c r="A352" s="342">
        <v>7768.0</v>
      </c>
      <c r="B352" s="932">
        <f>VLOOKUP(A352,tsnz!A:F,6,FALSE)</f>
        <v>2025</v>
      </c>
      <c r="C352" s="933" t="str">
        <f>VLOOKUP(A352,tsnz!A:E,5,FALSE)</f>
        <v>Full</v>
      </c>
      <c r="D352" s="934" t="str">
        <f>VLOOKUP(A352,tsnz!A:B,2,FALSE)</f>
        <v>John Greenhough</v>
      </c>
      <c r="E352" s="935" t="str">
        <f>VLOOKUP(A352,'Team names'!A:G,7,FALSE)</f>
        <v>Nelson Gunz</v>
      </c>
      <c r="F352" s="936" t="str">
        <f>IF(ISNA(VLOOKUP(A352,tsnz!$A:$G,7,FALSE)), "",(VLOOKUP(A352,tsnz!$A:$G,7,FALSE)))</f>
        <v>A</v>
      </c>
      <c r="G352" s="911" t="str">
        <f t="array" ref="G352">IF(ISNA(VLOOKUP(A352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2" s="911"/>
      <c r="I352" s="911"/>
      <c r="J352" s="911"/>
      <c r="K352" s="911"/>
      <c r="L352" s="912">
        <f t="shared" si="1"/>
        <v>0</v>
      </c>
      <c r="M352" s="913">
        <f>IFERROR(__xludf.DUMMYFUNCTION("(sum(query(sort(transpose($G352:$K352), 1, false), ""select * limit 4"")))"),0.0)</f>
        <v>0</v>
      </c>
      <c r="N352" s="914"/>
      <c r="O352" s="911"/>
      <c r="P352" s="911"/>
      <c r="Q352" s="911"/>
      <c r="R352" s="911"/>
      <c r="S352" s="915"/>
      <c r="T352" s="916"/>
      <c r="U352" s="911"/>
    </row>
    <row r="353">
      <c r="A353" s="342">
        <v>7827.0</v>
      </c>
      <c r="B353" s="932">
        <f>VLOOKUP(A353,tsnz!A:F,6,FALSE)</f>
        <v>2025</v>
      </c>
      <c r="C353" s="933" t="str">
        <f>VLOOKUP(A353,tsnz!A:E,5,FALSE)</f>
        <v>Full</v>
      </c>
      <c r="D353" s="934" t="str">
        <f>VLOOKUP(A353,tsnz!A:B,2,FALSE)</f>
        <v>Karl Newton</v>
      </c>
      <c r="E353" s="935" t="str">
        <f>VLOOKUP(A353,'Team names'!A:G,7,FALSE)</f>
        <v>Nelson Gunz</v>
      </c>
      <c r="F353" s="936" t="str">
        <f>IF(ISNA(VLOOKUP(A353,tsnz!$A:$G,7,FALSE)), "",(VLOOKUP(A353,tsnz!$A:$G,7,FALSE)))</f>
        <v>M</v>
      </c>
      <c r="G353" s="911" t="str">
        <f t="array" ref="G353">IF(ISNA(VLOOKUP(A353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3" s="911"/>
      <c r="I353" s="911"/>
      <c r="J353" s="911"/>
      <c r="K353" s="911"/>
      <c r="L353" s="912">
        <f t="shared" si="1"/>
        <v>0</v>
      </c>
      <c r="M353" s="913">
        <f>IFERROR(__xludf.DUMMYFUNCTION("(sum(query(sort(transpose($G353:$K353), 1, false), ""select * limit 4"")))"),0.0)</f>
        <v>0</v>
      </c>
      <c r="N353" s="914"/>
      <c r="O353" s="911"/>
      <c r="P353" s="911"/>
      <c r="Q353" s="911"/>
      <c r="R353" s="911"/>
      <c r="S353" s="915"/>
      <c r="T353" s="916"/>
      <c r="U353" s="911"/>
    </row>
    <row r="354">
      <c r="A354" s="342">
        <v>7862.0</v>
      </c>
      <c r="B354" s="932">
        <f>VLOOKUP(A354,tsnz!A:F,6,FALSE)</f>
        <v>2025</v>
      </c>
      <c r="C354" s="933" t="str">
        <f>VLOOKUP(A354,tsnz!A:E,5,FALSE)</f>
        <v>Junior</v>
      </c>
      <c r="D354" s="934" t="str">
        <f>VLOOKUP(A354,tsnz!A:B,2,FALSE)</f>
        <v>Troy Newton</v>
      </c>
      <c r="E354" s="935" t="str">
        <f>VLOOKUP(A354,'Team names'!A:G,7,FALSE)</f>
        <v>Nelson Gunz</v>
      </c>
      <c r="F354" s="936" t="str">
        <f>IF(ISNA(VLOOKUP(A354,tsnz!$A:$G,7,FALSE)), "",(VLOOKUP(A354,tsnz!$A:$G,7,FALSE)))</f>
        <v>B</v>
      </c>
      <c r="G354" s="911" t="str">
        <f t="array" ref="G354">IF(ISNA(VLOOKUP(A354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4" s="911"/>
      <c r="I354" s="911"/>
      <c r="J354" s="911"/>
      <c r="K354" s="911"/>
      <c r="L354" s="912">
        <f t="shared" si="1"/>
        <v>0</v>
      </c>
      <c r="M354" s="913">
        <f>IFERROR(__xludf.DUMMYFUNCTION("(sum(query(sort(transpose($G354:$K354), 1, false), ""select * limit 4"")))"),0.0)</f>
        <v>0</v>
      </c>
      <c r="N354" s="920"/>
      <c r="O354" s="920"/>
      <c r="P354" s="920"/>
      <c r="Q354" s="920"/>
      <c r="R354" s="920"/>
      <c r="S354" s="921">
        <f>((SUM(N354:R354)-(ROUND(N354,0)+ROUND(O354,0)+ROUND(P354,0)+ROUND(Q354,0)+ROUND(R354,0)))/10)+ROUND(N354,0)+ROUND(O354,0)+ROUND(P354,0)+ROUND(Q354,0)+ROUND(R354,0)</f>
        <v>0</v>
      </c>
      <c r="T354" s="922"/>
      <c r="U354" s="923">
        <f>IFERROR(__xludf.DUMMYFUNCTION("(sum(query(sort(transpose($N354:$R354), 1, false), ""select * limit 4"")))"),0.0)</f>
        <v>0</v>
      </c>
    </row>
    <row r="355">
      <c r="A355" s="862">
        <v>8399.0</v>
      </c>
      <c r="B355" s="932">
        <f>VLOOKUP(A355,tsnz!A:F,6,FALSE)</f>
        <v>2025</v>
      </c>
      <c r="C355" s="933" t="str">
        <f>VLOOKUP(A355,tsnz!A:E,5,FALSE)</f>
        <v>Full</v>
      </c>
      <c r="D355" s="934" t="str">
        <f>VLOOKUP(A355,tsnz!A:B,2,FALSE)</f>
        <v>Wayne Glover</v>
      </c>
      <c r="E355" s="935" t="str">
        <f>VLOOKUP(A355,'Team names'!A:G,7,FALSE)</f>
        <v>Nelson Gunz</v>
      </c>
      <c r="F355" s="936" t="str">
        <f>IF(ISNA(VLOOKUP(A355,tsnz!$A:$G,7,FALSE)), "",(VLOOKUP(A355,tsnz!$A:$G,7,FALSE)))</f>
        <v>M</v>
      </c>
      <c r="G355" s="911" t="str">
        <f t="array" ref="G355">IF(ISNA(VLOOKUP(A355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5" s="911"/>
      <c r="I355" s="911"/>
      <c r="J355" s="911"/>
      <c r="K355" s="911"/>
      <c r="L355" s="912">
        <f t="shared" si="1"/>
        <v>0</v>
      </c>
      <c r="M355" s="913">
        <f>IFERROR(__xludf.DUMMYFUNCTION("(sum(query(sort(transpose($G355:$K355), 1, false), ""select * limit 4"")))"),0.0)</f>
        <v>0</v>
      </c>
      <c r="N355" s="914"/>
      <c r="O355" s="911"/>
      <c r="P355" s="911"/>
      <c r="Q355" s="911"/>
      <c r="R355" s="911"/>
      <c r="S355" s="915"/>
      <c r="T355" s="916"/>
      <c r="U355" s="911"/>
    </row>
    <row r="356">
      <c r="A356" s="862">
        <v>8584.0</v>
      </c>
      <c r="B356" s="932">
        <f>VLOOKUP(A356,tsnz!A:F,6,FALSE)</f>
        <v>2025</v>
      </c>
      <c r="C356" s="933" t="str">
        <f>VLOOKUP(A356,tsnz!A:E,5,FALSE)</f>
        <v>Super</v>
      </c>
      <c r="D356" s="934" t="str">
        <f>VLOOKUP(A356,tsnz!A:B,2,FALSE)</f>
        <v>Alan Gibbs</v>
      </c>
      <c r="E356" s="935" t="str">
        <f>VLOOKUP(A356,'Team names'!A:G,7,FALSE)</f>
        <v>Nelson Gunz</v>
      </c>
      <c r="F356" s="936" t="str">
        <f>IF(ISNA(VLOOKUP(A356,tsnz!$A:$G,7,FALSE)), "",(VLOOKUP(A356,tsnz!$A:$G,7,FALSE)))</f>
        <v>B</v>
      </c>
      <c r="G356" s="911" t="str">
        <f t="array" ref="G356">IF(ISNA(VLOOKUP(A356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6" s="911"/>
      <c r="I356" s="911"/>
      <c r="J356" s="911"/>
      <c r="K356" s="911"/>
      <c r="L356" s="912">
        <f t="shared" si="1"/>
        <v>0</v>
      </c>
      <c r="M356" s="913">
        <f>IFERROR(__xludf.DUMMYFUNCTION("(sum(query(sort(transpose($G356:$K356), 1, false), ""select * limit 4"")))"),0.0)</f>
        <v>0</v>
      </c>
      <c r="N356" s="914"/>
      <c r="O356" s="911"/>
      <c r="P356" s="911"/>
      <c r="Q356" s="911"/>
      <c r="R356" s="911"/>
      <c r="S356" s="915"/>
      <c r="T356" s="916"/>
      <c r="U356" s="911"/>
    </row>
    <row r="357">
      <c r="A357" s="724">
        <v>8882.0</v>
      </c>
      <c r="B357" s="932">
        <f>VLOOKUP(A357,tsnz!A:F,6,FALSE)</f>
        <v>2025</v>
      </c>
      <c r="C357" s="933" t="str">
        <f>VLOOKUP(A357,tsnz!A:E,5,FALSE)</f>
        <v>Full</v>
      </c>
      <c r="D357" s="934" t="str">
        <f>VLOOKUP(A357,tsnz!A:B,2,FALSE)</f>
        <v>Cara Pearson</v>
      </c>
      <c r="E357" s="935" t="str">
        <f>VLOOKUP(A357,'Team names'!A:G,7,FALSE)</f>
        <v>Nelson Gunz</v>
      </c>
      <c r="F357" s="936" t="str">
        <f>IF(ISNA(VLOOKUP(A357,tsnz!$A:$G,7,FALSE)), "",(VLOOKUP(A357,tsnz!$A:$G,7,FALSE)))</f>
        <v>B</v>
      </c>
      <c r="G357" s="911" t="str">
        <f t="array" ref="G357">IF(ISNA(VLOOKUP(A357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7" s="911"/>
      <c r="I357" s="911"/>
      <c r="J357" s="911"/>
      <c r="K357" s="911"/>
      <c r="L357" s="912">
        <f t="shared" si="1"/>
        <v>0</v>
      </c>
      <c r="M357" s="913">
        <f>IFERROR(__xludf.DUMMYFUNCTION("(sum(query(sort(transpose($G357:$K357), 1, false), ""select * limit 4"")))"),0.0)</f>
        <v>0</v>
      </c>
      <c r="N357" s="914"/>
      <c r="O357" s="911"/>
      <c r="P357" s="911"/>
      <c r="Q357" s="911"/>
      <c r="R357" s="911"/>
      <c r="S357" s="915"/>
      <c r="T357" s="916"/>
      <c r="U357" s="911"/>
    </row>
    <row r="358">
      <c r="A358" s="342">
        <v>9316.0</v>
      </c>
      <c r="B358" s="932">
        <f>VLOOKUP(A358,tsnz!A:F,6,FALSE)</f>
        <v>2025</v>
      </c>
      <c r="C358" s="933" t="str">
        <f>VLOOKUP(A358,tsnz!A:E,5,FALSE)</f>
        <v>Junior</v>
      </c>
      <c r="D358" s="934" t="str">
        <f>VLOOKUP(A358,tsnz!A:B,2,FALSE)</f>
        <v>Liana Peychers</v>
      </c>
      <c r="E358" s="935" t="str">
        <f>VLOOKUP(A358,'Team names'!A:G,7,FALSE)</f>
        <v>Nelson Gunz</v>
      </c>
      <c r="F358" s="936" t="str">
        <f>IF(ISNA(VLOOKUP(A358,tsnz!$A:$G,7,FALSE)), "",(VLOOKUP(A358,tsnz!$A:$G,7,FALSE)))</f>
        <v>B</v>
      </c>
      <c r="G358" s="911" t="str">
        <f t="array" ref="G358">IF(ISNA(VLOOKUP(A358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8" s="911"/>
      <c r="I358" s="911"/>
      <c r="J358" s="911"/>
      <c r="K358" s="911"/>
      <c r="L358" s="912">
        <f t="shared" si="1"/>
        <v>0</v>
      </c>
      <c r="M358" s="913">
        <f>IFERROR(__xludf.DUMMYFUNCTION("(sum(query(sort(transpose($G358:$K358), 1, false), ""select * limit 4"")))"),0.0)</f>
        <v>0</v>
      </c>
      <c r="N358" s="920"/>
      <c r="O358" s="920"/>
      <c r="P358" s="920"/>
      <c r="Q358" s="920"/>
      <c r="R358" s="920"/>
      <c r="S358" s="921">
        <f>((SUM(N358:R358)-(ROUND(N358,0)+ROUND(O358,0)+ROUND(P358,0)+ROUND(Q358,0)+ROUND(R358,0)))/10)+ROUND(N358,0)+ROUND(O358,0)+ROUND(P358,0)+ROUND(Q358,0)+ROUND(R358,0)</f>
        <v>0</v>
      </c>
      <c r="T358" s="922"/>
      <c r="U358" s="923">
        <f>IFERROR(__xludf.DUMMYFUNCTION("(sum(query(sort(transpose($N358:$R358), 1, false), ""select * limit 4"")))"),0.0)</f>
        <v>0</v>
      </c>
    </row>
    <row r="359">
      <c r="A359" s="724">
        <v>9328.0</v>
      </c>
      <c r="B359" s="932">
        <f>VLOOKUP(A359,tsnz!A:F,6,FALSE)</f>
        <v>2025</v>
      </c>
      <c r="C359" s="933" t="str">
        <f>VLOOKUP(A359,tsnz!A:E,5,FALSE)</f>
        <v>Full</v>
      </c>
      <c r="D359" s="934" t="str">
        <f>VLOOKUP(A359,tsnz!A:B,2,FALSE)</f>
        <v>Jan Newton</v>
      </c>
      <c r="E359" s="935" t="str">
        <f>VLOOKUP(A359,'Team names'!A:G,7,FALSE)</f>
        <v>Nelson Gunz</v>
      </c>
      <c r="F359" s="936" t="str">
        <f>IF(ISNA(VLOOKUP(A359,tsnz!$A:$G,7,FALSE)), "",(VLOOKUP(A359,tsnz!$A:$G,7,FALSE)))</f>
        <v>B</v>
      </c>
      <c r="G359" s="911" t="str">
        <f t="array" ref="G359">IF(ISNA(VLOOKUP(A359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59" s="911"/>
      <c r="I359" s="911"/>
      <c r="J359" s="911"/>
      <c r="K359" s="911"/>
      <c r="L359" s="912">
        <f t="shared" si="1"/>
        <v>0</v>
      </c>
      <c r="M359" s="913">
        <f>IFERROR(__xludf.DUMMYFUNCTION("(sum(query(sort(transpose($G359:$K359), 1, false), ""select * limit 4"")))"),0.0)</f>
        <v>0</v>
      </c>
      <c r="N359" s="914"/>
      <c r="O359" s="911"/>
      <c r="P359" s="911"/>
      <c r="Q359" s="911"/>
      <c r="R359" s="911"/>
      <c r="S359" s="915"/>
      <c r="T359" s="916"/>
      <c r="U359" s="911"/>
    </row>
    <row r="360">
      <c r="A360" s="342">
        <v>9355.0</v>
      </c>
      <c r="B360" s="932">
        <f>VLOOKUP(A360,tsnz!A:F,6,FALSE)</f>
        <v>2025</v>
      </c>
      <c r="C360" s="933" t="str">
        <f>VLOOKUP(A360,tsnz!A:E,5,FALSE)</f>
        <v>Junior</v>
      </c>
      <c r="D360" s="934" t="str">
        <f>VLOOKUP(A360,tsnz!A:B,2,FALSE)</f>
        <v>Meyah Greenhough</v>
      </c>
      <c r="E360" s="935" t="str">
        <f>VLOOKUP(A360,'Team names'!A:G,7,FALSE)</f>
        <v>Nelson Gunz</v>
      </c>
      <c r="F360" s="936" t="str">
        <f>IF(ISNA(VLOOKUP(A360,tsnz!$A:$G,7,FALSE)), "",(VLOOKUP(A360,tsnz!$A:$G,7,FALSE)))</f>
        <v>B</v>
      </c>
      <c r="G360" s="911" t="str">
        <f t="array" ref="G360">IF(ISNA(VLOOKUP(A360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0" s="911"/>
      <c r="I360" s="911"/>
      <c r="J360" s="911"/>
      <c r="K360" s="911"/>
      <c r="L360" s="912">
        <f t="shared" si="1"/>
        <v>0</v>
      </c>
      <c r="M360" s="913">
        <f>IFERROR(__xludf.DUMMYFUNCTION("(sum(query(sort(transpose($G360:$K360), 1, false), ""select * limit 4"")))"),0.0)</f>
        <v>0</v>
      </c>
      <c r="N360" s="920"/>
      <c r="O360" s="920"/>
      <c r="P360" s="920"/>
      <c r="Q360" s="920"/>
      <c r="R360" s="920"/>
      <c r="S360" s="921">
        <f>((SUM(N360:R360)-(ROUND(N360,0)+ROUND(O360,0)+ROUND(P360,0)+ROUND(Q360,0)+ROUND(R360,0)))/10)+ROUND(N360,0)+ROUND(O360,0)+ROUND(P360,0)+ROUND(Q360,0)+ROUND(R360,0)</f>
        <v>0</v>
      </c>
      <c r="T360" s="922"/>
      <c r="U360" s="923">
        <f>IFERROR(__xludf.DUMMYFUNCTION("(sum(query(sort(transpose($N360:$R360), 1, false), ""select * limit 4"")))"),0.0)</f>
        <v>0</v>
      </c>
    </row>
    <row r="361">
      <c r="A361" s="342">
        <v>9572.0</v>
      </c>
      <c r="B361" s="932">
        <f>VLOOKUP(A361,tsnz!A:F,6,FALSE)</f>
        <v>2025</v>
      </c>
      <c r="C361" s="933" t="str">
        <f>VLOOKUP(A361,tsnz!A:E,5,FALSE)</f>
        <v>Full</v>
      </c>
      <c r="D361" s="934" t="str">
        <f>VLOOKUP(A361,tsnz!A:B,2,FALSE)</f>
        <v>Albert Oberholzer</v>
      </c>
      <c r="E361" s="935" t="str">
        <f>VLOOKUP(A361,'Team names'!A:G,7,FALSE)</f>
        <v>Nelson Gunz</v>
      </c>
      <c r="F361" s="936" t="str">
        <f>IF(ISNA(VLOOKUP(A361,tsnz!$A:$G,7,FALSE)), "",(VLOOKUP(A361,tsnz!$A:$G,7,FALSE)))</f>
        <v>M</v>
      </c>
      <c r="G361" s="911" t="str">
        <f t="array" ref="G361">IF(ISNA(VLOOKUP(A361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1" s="911"/>
      <c r="I361" s="911"/>
      <c r="J361" s="911"/>
      <c r="K361" s="911"/>
      <c r="L361" s="912">
        <f t="shared" si="1"/>
        <v>0</v>
      </c>
      <c r="M361" s="913">
        <f>IFERROR(__xludf.DUMMYFUNCTION("(sum(query(sort(transpose($G361:$K361), 1, false), ""select * limit 4"")))"),0.0)</f>
        <v>0</v>
      </c>
      <c r="N361" s="914"/>
      <c r="O361" s="911"/>
      <c r="P361" s="911"/>
      <c r="Q361" s="911"/>
      <c r="R361" s="911"/>
      <c r="S361" s="915"/>
      <c r="T361" s="916"/>
      <c r="U361" s="911"/>
    </row>
    <row r="362">
      <c r="A362" s="862">
        <v>9951.0</v>
      </c>
      <c r="B362" s="932">
        <f>VLOOKUP(A362,tsnz!A:F,6,FALSE)</f>
        <v>2025</v>
      </c>
      <c r="C362" s="933" t="str">
        <f>VLOOKUP(A362,tsnz!A:E,5,FALSE)</f>
        <v>Full</v>
      </c>
      <c r="D362" s="934" t="str">
        <f>VLOOKUP(A362,tsnz!A:B,2,FALSE)</f>
        <v>Kristen Reeve</v>
      </c>
      <c r="E362" s="935" t="str">
        <f>VLOOKUP(A362,'Team names'!A:G,7,FALSE)</f>
        <v>Nelson Gunz</v>
      </c>
      <c r="F362" s="936" t="str">
        <f>IF(ISNA(VLOOKUP(A362,tsnz!$A:$G,7,FALSE)), "",(VLOOKUP(A362,tsnz!$A:$G,7,FALSE)))</f>
        <v>B</v>
      </c>
      <c r="G362" s="911" t="str">
        <f t="array" ref="G362">IF(ISNA(VLOOKUP(A362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2" s="911"/>
      <c r="I362" s="911"/>
      <c r="J362" s="911"/>
      <c r="K362" s="911"/>
      <c r="L362" s="912">
        <f t="shared" si="1"/>
        <v>0</v>
      </c>
      <c r="M362" s="913">
        <f>IFERROR(__xludf.DUMMYFUNCTION("(sum(query(sort(transpose($G362:$K362), 1, false), ""select * limit 4"")))"),0.0)</f>
        <v>0</v>
      </c>
      <c r="N362" s="914"/>
      <c r="O362" s="911"/>
      <c r="P362" s="911"/>
      <c r="Q362" s="911"/>
      <c r="R362" s="911"/>
      <c r="S362" s="915"/>
      <c r="T362" s="916"/>
      <c r="U362" s="911"/>
    </row>
    <row r="363">
      <c r="A363" s="342">
        <v>9954.0</v>
      </c>
      <c r="B363" s="932">
        <f>VLOOKUP(A363,tsnz!A:F,6,FALSE)</f>
        <v>2025</v>
      </c>
      <c r="C363" s="933" t="str">
        <f>VLOOKUP(A363,tsnz!A:E,5,FALSE)</f>
        <v>Full</v>
      </c>
      <c r="D363" s="934" t="str">
        <f>VLOOKUP(A363,tsnz!A:B,2,FALSE)</f>
        <v>Rowan Hayes</v>
      </c>
      <c r="E363" s="935" t="str">
        <f>VLOOKUP(A363,'Team names'!A:G,7,FALSE)</f>
        <v>Nelson Gunz</v>
      </c>
      <c r="F363" s="936" t="str">
        <f>IF(ISNA(VLOOKUP(A363,tsnz!$A:$G,7,FALSE)), "",(VLOOKUP(A363,tsnz!$A:$G,7,FALSE)))</f>
        <v>B</v>
      </c>
      <c r="G363" s="911" t="str">
        <f t="array" ref="G363">IF(ISNA(VLOOKUP(A363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3" s="911"/>
      <c r="I363" s="911"/>
      <c r="J363" s="911"/>
      <c r="K363" s="911"/>
      <c r="L363" s="912">
        <f t="shared" si="1"/>
        <v>0</v>
      </c>
      <c r="M363" s="913">
        <f>IFERROR(__xludf.DUMMYFUNCTION("(sum(query(sort(transpose($G363:$K363), 1, false), ""select * limit 4"")))"),0.0)</f>
        <v>0</v>
      </c>
      <c r="N363" s="917"/>
      <c r="O363" s="917"/>
      <c r="P363" s="917"/>
      <c r="Q363" s="917"/>
      <c r="R363" s="911"/>
      <c r="S363" s="918"/>
      <c r="T363" s="919"/>
      <c r="U363" s="913"/>
    </row>
    <row r="364">
      <c r="A364" s="342">
        <v>10102.0</v>
      </c>
      <c r="B364" s="932">
        <f>VLOOKUP(A364,tsnz!A:F,6,FALSE)</f>
        <v>2025</v>
      </c>
      <c r="C364" s="933" t="str">
        <f>VLOOKUP(A364,tsnz!A:E,5,FALSE)</f>
        <v>Junior</v>
      </c>
      <c r="D364" s="934" t="str">
        <f>VLOOKUP(A364,tsnz!A:B,2,FALSE)</f>
        <v>Zoey Oberholzer</v>
      </c>
      <c r="E364" s="935" t="str">
        <f>VLOOKUP(A364,'Team names'!A:G,7,FALSE)</f>
        <v>Nelson Gunz</v>
      </c>
      <c r="F364" s="936" t="str">
        <f>IF(ISNA(VLOOKUP(A364,tsnz!$A:$G,7,FALSE)), "",(VLOOKUP(A364,tsnz!$A:$G,7,FALSE)))</f>
        <v>B</v>
      </c>
      <c r="G364" s="911" t="str">
        <f t="array" ref="G364">IF(ISNA(VLOOKUP(A364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4" s="911"/>
      <c r="I364" s="911"/>
      <c r="J364" s="911"/>
      <c r="K364" s="911"/>
      <c r="L364" s="912">
        <f t="shared" si="1"/>
        <v>0</v>
      </c>
      <c r="M364" s="913">
        <f>IFERROR(__xludf.DUMMYFUNCTION("(sum(query(sort(transpose($G364:$K364), 1, false), ""select * limit 4"")))"),0.0)</f>
        <v>0</v>
      </c>
      <c r="N364" s="920"/>
      <c r="O364" s="920"/>
      <c r="P364" s="920"/>
      <c r="Q364" s="920"/>
      <c r="R364" s="920"/>
      <c r="S364" s="921">
        <f>((SUM(N364:R364)-(ROUND(N364,0)+ROUND(O364,0)+ROUND(P364,0)+ROUND(Q364,0)+ROUND(R364,0)))/10)+ROUND(N364,0)+ROUND(O364,0)+ROUND(P364,0)+ROUND(Q364,0)+ROUND(R364,0)</f>
        <v>0</v>
      </c>
      <c r="T364" s="922"/>
      <c r="U364" s="923">
        <f>IFERROR(__xludf.DUMMYFUNCTION("(sum(query(sort(transpose($N364:$R364), 1, false), ""select * limit 4"")))"),0.0)</f>
        <v>0</v>
      </c>
    </row>
    <row r="365">
      <c r="A365" s="724">
        <v>10143.0</v>
      </c>
      <c r="B365" s="932">
        <f>VLOOKUP(A365,tsnz!A:F,6,FALSE)</f>
        <v>2025</v>
      </c>
      <c r="C365" s="933" t="str">
        <f>VLOOKUP(A365,tsnz!A:E,5,FALSE)</f>
        <v>Super</v>
      </c>
      <c r="D365" s="934" t="str">
        <f>VLOOKUP(A365,tsnz!A:B,2,FALSE)</f>
        <v>Don Anson</v>
      </c>
      <c r="E365" s="935" t="str">
        <f>VLOOKUP(A365,'Team names'!A:G,7,FALSE)</f>
        <v>Nelson Gunz</v>
      </c>
      <c r="F365" s="936" t="str">
        <f>IF(ISNA(VLOOKUP(A365,tsnz!$A:$G,7,FALSE)), "",(VLOOKUP(A365,tsnz!$A:$G,7,FALSE)))</f>
        <v>C</v>
      </c>
      <c r="G365" s="911" t="str">
        <f t="array" ref="G365">IF(ISNA(VLOOKUP(A365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5" s="911"/>
      <c r="I365" s="911"/>
      <c r="J365" s="911"/>
      <c r="K365" s="911"/>
      <c r="L365" s="912">
        <f t="shared" si="1"/>
        <v>0</v>
      </c>
      <c r="M365" s="913">
        <f>IFERROR(__xludf.DUMMYFUNCTION("(sum(query(sort(transpose($G365:$K365), 1, false), ""select * limit 4"")))"),0.0)</f>
        <v>0</v>
      </c>
      <c r="N365" s="917"/>
      <c r="O365" s="917"/>
      <c r="P365" s="917"/>
      <c r="Q365" s="911"/>
      <c r="R365" s="911"/>
      <c r="S365" s="918"/>
      <c r="T365" s="918"/>
      <c r="U365" s="913"/>
    </row>
    <row r="366">
      <c r="A366" s="724">
        <v>10145.0</v>
      </c>
      <c r="B366" s="932">
        <f>VLOOKUP(A366,tsnz!A:F,6,FALSE)</f>
        <v>2025</v>
      </c>
      <c r="C366" s="933" t="str">
        <f>VLOOKUP(A366,tsnz!A:E,5,FALSE)</f>
        <v>Full</v>
      </c>
      <c r="D366" s="934" t="str">
        <f>VLOOKUP(A366,tsnz!A:B,2,FALSE)</f>
        <v>Laine Thompson</v>
      </c>
      <c r="E366" s="935" t="str">
        <f>VLOOKUP(A366,'Team names'!A:G,7,FALSE)</f>
        <v>Nelson Gunz</v>
      </c>
      <c r="F366" s="936" t="str">
        <f>IF(ISNA(VLOOKUP(A366,tsnz!$A:$G,7,FALSE)), "",(VLOOKUP(A366,tsnz!$A:$G,7,FALSE)))</f>
        <v>C</v>
      </c>
      <c r="G366" s="911" t="str">
        <f t="array" ref="G366">IF(ISNA(VLOOKUP(A366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6" s="911"/>
      <c r="I366" s="911"/>
      <c r="J366" s="911"/>
      <c r="K366" s="911"/>
      <c r="L366" s="912">
        <f t="shared" si="1"/>
        <v>0</v>
      </c>
      <c r="M366" s="913">
        <f>IFERROR(__xludf.DUMMYFUNCTION("(sum(query(sort(transpose($G366:$K366), 1, false), ""select * limit 4"")))"),0.0)</f>
        <v>0</v>
      </c>
      <c r="N366" s="917"/>
      <c r="O366" s="917"/>
      <c r="P366" s="917"/>
      <c r="Q366" s="917"/>
      <c r="R366" s="911"/>
      <c r="S366" s="918"/>
      <c r="T366" s="918"/>
      <c r="U366" s="913"/>
    </row>
    <row r="367">
      <c r="A367" s="342">
        <v>10146.0</v>
      </c>
      <c r="B367" s="932">
        <f>VLOOKUP(A367,tsnz!A:F,6,FALSE)</f>
        <v>2025</v>
      </c>
      <c r="C367" s="933" t="str">
        <f>VLOOKUP(A367,tsnz!A:E,5,FALSE)</f>
        <v>Junior</v>
      </c>
      <c r="D367" s="934" t="str">
        <f>VLOOKUP(A367,tsnz!A:B,2,FALSE)</f>
        <v>Elliot Percy</v>
      </c>
      <c r="E367" s="935" t="str">
        <f>VLOOKUP(A367,'Team names'!A:G,7,FALSE)</f>
        <v>Nelson Gunz</v>
      </c>
      <c r="F367" s="936" t="str">
        <f>IF(ISNA(VLOOKUP(A367,tsnz!$A:$G,7,FALSE)), "",(VLOOKUP(A367,tsnz!$A:$G,7,FALSE)))</f>
        <v>B</v>
      </c>
      <c r="G367" s="911" t="str">
        <f t="array" ref="G367">IF(ISNA(VLOOKUP(A367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7" s="911"/>
      <c r="I367" s="911"/>
      <c r="J367" s="911"/>
      <c r="K367" s="911"/>
      <c r="L367" s="912">
        <f t="shared" si="1"/>
        <v>0</v>
      </c>
      <c r="M367" s="913">
        <f>IFERROR(__xludf.DUMMYFUNCTION("(sum(query(sort(transpose($G367:$K367), 1, false), ""select * limit 4"")))"),0.0)</f>
        <v>0</v>
      </c>
      <c r="N367" s="920"/>
      <c r="O367" s="920"/>
      <c r="P367" s="920"/>
      <c r="Q367" s="920"/>
      <c r="R367" s="920"/>
      <c r="S367" s="921">
        <f t="shared" ref="S367:S368" si="13">((SUM(N367:R367)-(ROUND(N367,0)+ROUND(O367,0)+ROUND(P367,0)+ROUND(Q367,0)+ROUND(R367,0)))/10)+ROUND(N367,0)+ROUND(O367,0)+ROUND(P367,0)+ROUND(Q367,0)+ROUND(R367,0)</f>
        <v>0</v>
      </c>
      <c r="T367" s="922"/>
      <c r="U367" s="923">
        <f>IFERROR(__xludf.DUMMYFUNCTION("(sum(query(sort(transpose($N367:$R367), 1, false), ""select * limit 4"")))"),0.0)</f>
        <v>0</v>
      </c>
    </row>
    <row r="368">
      <c r="A368" s="724">
        <v>10147.0</v>
      </c>
      <c r="B368" s="932">
        <f>VLOOKUP(A368,tsnz!A:F,6,FALSE)</f>
        <v>2025</v>
      </c>
      <c r="C368" s="933" t="str">
        <f>VLOOKUP(A368,tsnz!A:E,5,FALSE)</f>
        <v>Junior</v>
      </c>
      <c r="D368" s="934" t="str">
        <f>VLOOKUP(A368,tsnz!A:B,2,FALSE)</f>
        <v>Kent Furness</v>
      </c>
      <c r="E368" s="935" t="str">
        <f>VLOOKUP(A368,'Team names'!A:G,7,FALSE)</f>
        <v>Nelson Gunz</v>
      </c>
      <c r="F368" s="936" t="str">
        <f>IF(ISNA(VLOOKUP(A368,tsnz!$A:$G,7,FALSE)), "",(VLOOKUP(A368,tsnz!$A:$G,7,FALSE)))</f>
        <v>C</v>
      </c>
      <c r="G368" s="911" t="str">
        <f t="array" ref="G368">IF(ISNA(VLOOKUP(A368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8" s="911"/>
      <c r="I368" s="911"/>
      <c r="J368" s="911"/>
      <c r="K368" s="911"/>
      <c r="L368" s="912">
        <f t="shared" si="1"/>
        <v>0</v>
      </c>
      <c r="M368" s="913">
        <f>IFERROR(__xludf.DUMMYFUNCTION("(sum(query(sort(transpose($G368:$K368), 1, false), ""select * limit 4"")))"),0.0)</f>
        <v>0</v>
      </c>
      <c r="N368" s="920"/>
      <c r="O368" s="920"/>
      <c r="P368" s="920"/>
      <c r="Q368" s="920"/>
      <c r="R368" s="920"/>
      <c r="S368" s="921">
        <f t="shared" si="13"/>
        <v>0</v>
      </c>
      <c r="T368" s="922"/>
      <c r="U368" s="923">
        <f>IFERROR(__xludf.DUMMYFUNCTION("(sum(query(sort(transpose($N368:$R368), 1, false), ""select * limit 4"")))"),0.0)</f>
        <v>0</v>
      </c>
    </row>
    <row r="369">
      <c r="A369" s="724">
        <v>10178.0</v>
      </c>
      <c r="B369" s="932">
        <f>VLOOKUP(A369,tsnz!A:F,6,FALSE)</f>
        <v>2025</v>
      </c>
      <c r="C369" s="933" t="str">
        <f>VLOOKUP(A369,tsnz!A:E,5,FALSE)</f>
        <v>Junior</v>
      </c>
      <c r="D369" s="934" t="str">
        <f>VLOOKUP(A369,tsnz!A:B,2,FALSE)</f>
        <v>Ella Brereton</v>
      </c>
      <c r="E369" s="935" t="str">
        <f>VLOOKUP(A369,'Team names'!A:G,7,FALSE)</f>
        <v>Nelson Gunz</v>
      </c>
      <c r="F369" s="936" t="str">
        <f>IF(ISNA(VLOOKUP(A369,tsnz!$A:$G,7,FALSE)), "",(VLOOKUP(A369,tsnz!$A:$G,7,FALSE)))</f>
        <v>D</v>
      </c>
      <c r="G369" s="911" t="str">
        <f t="array" ref="G369">IF(ISNA(VLOOKUP(A369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69" s="911"/>
      <c r="I369" s="911"/>
      <c r="J369" s="911"/>
      <c r="K369" s="911"/>
      <c r="L369" s="912">
        <f t="shared" si="1"/>
        <v>0</v>
      </c>
      <c r="M369" s="913">
        <f>IFERROR(__xludf.DUMMYFUNCTION("(sum(query(sort(transpose($G369:$K369), 1, false), ""select * limit 4"")))"),0.0)</f>
        <v>0</v>
      </c>
      <c r="N369" s="917"/>
      <c r="O369" s="917"/>
      <c r="P369" s="917"/>
      <c r="Q369" s="911"/>
      <c r="R369" s="911"/>
      <c r="S369" s="918"/>
      <c r="T369" s="918"/>
      <c r="U369" s="913">
        <f>IFERROR(__xludf.DUMMYFUNCTION("(sum(query(sort(transpose($N369:$P369), 1, false), ""select * limit 4"")))"),0.0)</f>
        <v>0</v>
      </c>
    </row>
    <row r="370">
      <c r="A370" s="724">
        <v>10184.0</v>
      </c>
      <c r="B370" s="932">
        <f>VLOOKUP(A370,tsnz!A:F,6,FALSE)</f>
        <v>2025</v>
      </c>
      <c r="C370" s="933" t="str">
        <f>VLOOKUP(A370,tsnz!A:E,5,FALSE)</f>
        <v>Junior</v>
      </c>
      <c r="D370" s="934" t="str">
        <f>VLOOKUP(A370,tsnz!A:B,2,FALSE)</f>
        <v>Michael Wadsworth</v>
      </c>
      <c r="E370" s="935" t="str">
        <f>VLOOKUP(A370,'Team names'!A:G,7,FALSE)</f>
        <v>Nelson Gunz</v>
      </c>
      <c r="F370" s="936" t="str">
        <f>IF(ISNA(VLOOKUP(A370,tsnz!$A:$G,7,FALSE)), "",(VLOOKUP(A370,tsnz!$A:$G,7,FALSE)))</f>
        <v>D</v>
      </c>
      <c r="G370" s="911" t="str">
        <f t="array" ref="G370">IF(ISNA(VLOOKUP(A370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0" s="911"/>
      <c r="I370" s="911"/>
      <c r="J370" s="911"/>
      <c r="K370" s="911"/>
      <c r="L370" s="912">
        <f t="shared" si="1"/>
        <v>0</v>
      </c>
      <c r="M370" s="913">
        <f>IFERROR(__xludf.DUMMYFUNCTION("(sum(query(sort(transpose($G370:$K370), 1, false), ""select * limit 4"")))"),0.0)</f>
        <v>0</v>
      </c>
      <c r="N370" s="917"/>
      <c r="O370" s="917"/>
      <c r="P370" s="917"/>
      <c r="Q370" s="917"/>
      <c r="R370" s="911"/>
      <c r="S370" s="918"/>
      <c r="T370" s="918"/>
      <c r="U370" s="913">
        <f>IFERROR(__xludf.DUMMYFUNCTION("(sum(query(sort(transpose($N370:$P370), 1, false), ""select * limit 4"")))"),0.0)</f>
        <v>0</v>
      </c>
    </row>
    <row r="371">
      <c r="A371" s="342">
        <v>10185.0</v>
      </c>
      <c r="B371" s="932">
        <f>VLOOKUP(A371,tsnz!A:F,6,FALSE)</f>
        <v>2025</v>
      </c>
      <c r="C371" s="933" t="str">
        <f>VLOOKUP(A371,tsnz!A:E,5,FALSE)</f>
        <v>Junior</v>
      </c>
      <c r="D371" s="934" t="str">
        <f>VLOOKUP(A371,tsnz!A:B,2,FALSE)</f>
        <v>Alex Todd</v>
      </c>
      <c r="E371" s="935" t="str">
        <f>VLOOKUP(A371,'Team names'!A:G,7,FALSE)</f>
        <v>Nelson Gunz</v>
      </c>
      <c r="F371" s="936" t="str">
        <f>IF(ISNA(VLOOKUP(A371,tsnz!$A:$G,7,FALSE)), "",(VLOOKUP(A371,tsnz!$A:$G,7,FALSE)))</f>
        <v>B</v>
      </c>
      <c r="G371" s="911" t="str">
        <f t="array" ref="G371">IF(ISNA(VLOOKUP(A371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1" s="911"/>
      <c r="I371" s="911"/>
      <c r="J371" s="911"/>
      <c r="K371" s="911"/>
      <c r="L371" s="912">
        <f t="shared" si="1"/>
        <v>0</v>
      </c>
      <c r="M371" s="913">
        <f>IFERROR(__xludf.DUMMYFUNCTION("(sum(query(sort(transpose($G371:$K371), 1, false), ""select * limit 4"")))"),0.0)</f>
        <v>0</v>
      </c>
      <c r="N371" s="920"/>
      <c r="O371" s="920"/>
      <c r="P371" s="920"/>
      <c r="Q371" s="920"/>
      <c r="R371" s="920"/>
      <c r="S371" s="921">
        <f>((SUM(N371:R371)-(ROUND(N371,0)+ROUND(O371,0)+ROUND(P371,0)+ROUND(Q371,0)+ROUND(R371,0)))/10)+ROUND(N371,0)+ROUND(O371,0)+ROUND(P371,0)+ROUND(Q371,0)+ROUND(R371,0)</f>
        <v>0</v>
      </c>
      <c r="T371" s="922"/>
      <c r="U371" s="923">
        <f>IFERROR(__xludf.DUMMYFUNCTION("(sum(query(sort(transpose($N371:$R371), 1, false), ""select * limit 4"")))"),0.0)</f>
        <v>0</v>
      </c>
    </row>
    <row r="372">
      <c r="A372" s="853">
        <v>10349.0</v>
      </c>
      <c r="B372" s="932">
        <f>VLOOKUP(A372,tsnz!A:F,6,FALSE)</f>
        <v>2025</v>
      </c>
      <c r="C372" s="933" t="str">
        <f>VLOOKUP(A372,tsnz!A:E,5,FALSE)</f>
        <v>First Year - Full</v>
      </c>
      <c r="D372" s="934" t="str">
        <f>VLOOKUP(A372,tsnz!A:B,2,FALSE)</f>
        <v>Alan Heatherbell</v>
      </c>
      <c r="E372" s="935" t="str">
        <f>VLOOKUP(A372,'Team names'!A:G,7,FALSE)</f>
        <v>Nelson Gunz</v>
      </c>
      <c r="F372" s="936" t="str">
        <f>IF(ISNA(VLOOKUP(A372,tsnz!$A:$G,7,FALSE)), "",(VLOOKUP(A372,tsnz!$A:$G,7,FALSE)))</f>
        <v>D</v>
      </c>
      <c r="G372" s="911" t="str">
        <f t="array" ref="G372">IF(ISNA(VLOOKUP(A372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2" s="911"/>
      <c r="I372" s="911"/>
      <c r="J372" s="911"/>
      <c r="K372" s="911"/>
      <c r="L372" s="912">
        <f t="shared" si="1"/>
        <v>0</v>
      </c>
      <c r="M372" s="913">
        <f>IFERROR(__xludf.DUMMYFUNCTION("(sum(query(sort(transpose($G372:$K372), 1, false), ""select * limit 4"")))"),0.0)</f>
        <v>0</v>
      </c>
      <c r="N372" s="914"/>
      <c r="O372" s="911"/>
      <c r="P372" s="911"/>
      <c r="Q372" s="911"/>
      <c r="R372" s="911"/>
      <c r="S372" s="915"/>
      <c r="T372" s="915"/>
      <c r="U372" s="911"/>
    </row>
    <row r="373">
      <c r="A373" s="853">
        <v>10350.0</v>
      </c>
      <c r="B373" s="932">
        <f>VLOOKUP(A373,tsnz!A:F,6,FALSE)</f>
        <v>2025</v>
      </c>
      <c r="C373" s="933" t="str">
        <f>VLOOKUP(A373,tsnz!A:E,5,FALSE)</f>
        <v>Junior</v>
      </c>
      <c r="D373" s="934" t="str">
        <f>VLOOKUP(A373,tsnz!A:B,2,FALSE)</f>
        <v>Michael Michau</v>
      </c>
      <c r="E373" s="935" t="str">
        <f>VLOOKUP(A373,'Team names'!A:G,7,FALSE)</f>
        <v>Nelson Gunz</v>
      </c>
      <c r="F373" s="936" t="str">
        <f>IF(ISNA(VLOOKUP(A373,tsnz!$A:$G,7,FALSE)), "",(VLOOKUP(A373,tsnz!$A:$G,7,FALSE)))</f>
        <v>C</v>
      </c>
      <c r="G373" s="911" t="str">
        <f t="array" ref="G373">IF(ISNA(VLOOKUP(A373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3" s="911"/>
      <c r="I373" s="911"/>
      <c r="J373" s="911"/>
      <c r="K373" s="911"/>
      <c r="L373" s="912">
        <f t="shared" si="1"/>
        <v>0</v>
      </c>
      <c r="M373" s="913">
        <f>IFERROR(__xludf.DUMMYFUNCTION("(sum(query(sort(transpose($G373:$K373), 1, false), ""select * limit 4"")))"),0.0)</f>
        <v>0</v>
      </c>
      <c r="N373" s="917"/>
      <c r="O373" s="917"/>
      <c r="P373" s="917"/>
      <c r="Q373" s="917"/>
      <c r="R373" s="911"/>
      <c r="S373" s="918"/>
      <c r="T373" s="918"/>
      <c r="U373" s="913">
        <f>IFERROR(__xludf.DUMMYFUNCTION("(sum(query(sort(transpose($N373:$P373), 1, false), ""select * limit 4"")))"),0.0)</f>
        <v>0</v>
      </c>
    </row>
    <row r="374">
      <c r="A374" s="853">
        <v>10351.0</v>
      </c>
      <c r="B374" s="932">
        <f>VLOOKUP(A374,tsnz!A:F,6,FALSE)</f>
        <v>2025</v>
      </c>
      <c r="C374" s="933" t="str">
        <f>VLOOKUP(A374,tsnz!A:E,5,FALSE)</f>
        <v>Junior</v>
      </c>
      <c r="D374" s="934" t="str">
        <f>VLOOKUP(A374,tsnz!A:B,2,FALSE)</f>
        <v>Lily Biggs</v>
      </c>
      <c r="E374" s="935" t="str">
        <f>VLOOKUP(A374,'Team names'!A:G,7,FALSE)</f>
        <v>Nelson Gunz</v>
      </c>
      <c r="F374" s="936" t="str">
        <f>IF(ISNA(VLOOKUP(A374,tsnz!$A:$G,7,FALSE)), "",(VLOOKUP(A374,tsnz!$A:$G,7,FALSE)))</f>
        <v>C</v>
      </c>
      <c r="G374" s="911" t="str">
        <f t="array" ref="G374">IF(ISNA(VLOOKUP(A374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4" s="911"/>
      <c r="I374" s="911"/>
      <c r="J374" s="911"/>
      <c r="K374" s="911"/>
      <c r="L374" s="912">
        <f t="shared" si="1"/>
        <v>0</v>
      </c>
      <c r="M374" s="913">
        <f>IFERROR(__xludf.DUMMYFUNCTION("(sum(query(sort(transpose($G374:$K374), 1, false), ""select * limit 4"")))"),0.0)</f>
        <v>0</v>
      </c>
      <c r="N374" s="917"/>
      <c r="O374" s="917"/>
      <c r="P374" s="917"/>
      <c r="Q374" s="917"/>
      <c r="R374" s="911"/>
      <c r="S374" s="918"/>
      <c r="T374" s="918"/>
      <c r="U374" s="913">
        <f>IFERROR(__xludf.DUMMYFUNCTION("(sum(query(sort(transpose($N374:$P374), 1, false), ""select * limit 4"")))"),0.0)</f>
        <v>0</v>
      </c>
    </row>
    <row r="375">
      <c r="A375" s="853">
        <v>10373.0</v>
      </c>
      <c r="B375" s="932">
        <f>VLOOKUP(A375,tsnz!A:F,6,FALSE)</f>
        <v>2025</v>
      </c>
      <c r="C375" s="933" t="str">
        <f>VLOOKUP(A375,tsnz!A:E,5,FALSE)</f>
        <v>Junior</v>
      </c>
      <c r="D375" s="934" t="str">
        <f>VLOOKUP(A375,tsnz!A:B,2,FALSE)</f>
        <v>Joshua Wadsworth</v>
      </c>
      <c r="E375" s="935" t="str">
        <f>VLOOKUP(A375,'Team names'!A:G,7,FALSE)</f>
        <v>Nelson Gunz</v>
      </c>
      <c r="F375" s="936" t="str">
        <f>IF(ISNA(VLOOKUP(A375,tsnz!$A:$G,7,FALSE)), "",(VLOOKUP(A375,tsnz!$A:$G,7,FALSE)))</f>
        <v>D</v>
      </c>
      <c r="G375" s="911" t="str">
        <f t="array" ref="G375">IF(ISNA(VLOOKUP(A375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5" s="911"/>
      <c r="I375" s="911"/>
      <c r="J375" s="911"/>
      <c r="K375" s="911"/>
      <c r="L375" s="912">
        <f t="shared" si="1"/>
        <v>0</v>
      </c>
      <c r="M375" s="913">
        <f>IFERROR(__xludf.DUMMYFUNCTION("(sum(query(sort(transpose($G375:$K375), 1, false), ""select * limit 4"")))"),0.0)</f>
        <v>0</v>
      </c>
      <c r="N375" s="917"/>
      <c r="O375" s="917"/>
      <c r="P375" s="917"/>
      <c r="Q375" s="917"/>
      <c r="R375" s="911"/>
      <c r="S375" s="918"/>
      <c r="T375" s="918"/>
      <c r="U375" s="913">
        <f>IFERROR(__xludf.DUMMYFUNCTION("(sum(query(sort(transpose($N375:$P375), 1, false), ""select * limit 4"")))"),0.0)</f>
        <v>0</v>
      </c>
    </row>
    <row r="376">
      <c r="A376" s="853">
        <v>10374.0</v>
      </c>
      <c r="B376" s="932">
        <f>VLOOKUP(A376,tsnz!A:F,6,FALSE)</f>
        <v>2025</v>
      </c>
      <c r="C376" s="933" t="str">
        <f>VLOOKUP(A376,tsnz!A:E,5,FALSE)</f>
        <v>Junior</v>
      </c>
      <c r="D376" s="934" t="str">
        <f>VLOOKUP(A376,tsnz!A:B,2,FALSE)</f>
        <v>Tyde Maihi</v>
      </c>
      <c r="E376" s="935" t="str">
        <f>VLOOKUP(A376,'Team names'!A:G,7,FALSE)</f>
        <v>Nelson Gunz</v>
      </c>
      <c r="F376" s="936" t="str">
        <f>IF(ISNA(VLOOKUP(A376,tsnz!$A:$G,7,FALSE)), "",(VLOOKUP(A376,tsnz!$A:$G,7,FALSE)))</f>
        <v>B</v>
      </c>
      <c r="G376" s="911" t="str">
        <f t="array" ref="G376">IF(ISNA(VLOOKUP(A376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6" s="911"/>
      <c r="I376" s="911"/>
      <c r="J376" s="911"/>
      <c r="K376" s="911"/>
      <c r="L376" s="912">
        <f t="shared" si="1"/>
        <v>0</v>
      </c>
      <c r="M376" s="913">
        <f>IFERROR(__xludf.DUMMYFUNCTION("(sum(query(sort(transpose($G376:$K376), 1, false), ""select * limit 4"")))"),0.0)</f>
        <v>0</v>
      </c>
      <c r="N376" s="920"/>
      <c r="O376" s="920"/>
      <c r="P376" s="920"/>
      <c r="Q376" s="920"/>
      <c r="R376" s="920"/>
      <c r="S376" s="921">
        <f>((SUM(N376:R376)-(ROUND(N376,0)+ROUND(O376,0)+ROUND(P376,0)+ROUND(Q376,0)+ROUND(R376,0)))/10)+ROUND(N376,0)+ROUND(O376,0)+ROUND(P376,0)+ROUND(Q376,0)+ROUND(R376,0)</f>
        <v>0</v>
      </c>
      <c r="T376" s="922"/>
      <c r="U376" s="923">
        <f>IFERROR(__xludf.DUMMYFUNCTION("(sum(query(sort(transpose($N376:$R376), 1, false), ""select * limit 4"")))"),0.0)</f>
        <v>0</v>
      </c>
    </row>
    <row r="377">
      <c r="A377" s="853">
        <v>10380.0</v>
      </c>
      <c r="B377" s="932">
        <f>VLOOKUP(A377,tsnz!A:F,6,FALSE)</f>
        <v>2025</v>
      </c>
      <c r="C377" s="933" t="str">
        <f>VLOOKUP(A377,tsnz!A:E,5,FALSE)</f>
        <v>Junior</v>
      </c>
      <c r="D377" s="934" t="str">
        <f>VLOOKUP(A377,tsnz!A:B,2,FALSE)</f>
        <v>Emilie Hunter</v>
      </c>
      <c r="E377" s="935" t="str">
        <f>VLOOKUP(A377,'Team names'!A:G,7,FALSE)</f>
        <v>Nelson Gunz</v>
      </c>
      <c r="F377" s="936" t="str">
        <f>IF(ISNA(VLOOKUP(A377,tsnz!$A:$G,7,FALSE)), "",(VLOOKUP(A377,tsnz!$A:$G,7,FALSE)))</f>
        <v>C</v>
      </c>
      <c r="G377" s="911" t="str">
        <f t="array" ref="G377">IF(ISNA(VLOOKUP(A377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7" s="911"/>
      <c r="I377" s="911"/>
      <c r="J377" s="911"/>
      <c r="K377" s="911"/>
      <c r="L377" s="912">
        <f t="shared" si="1"/>
        <v>0</v>
      </c>
      <c r="M377" s="913">
        <f>IFERROR(__xludf.DUMMYFUNCTION("(sum(query(sort(transpose($G377:$K377), 1, false), ""select * limit 4"")))"),0.0)</f>
        <v>0</v>
      </c>
      <c r="N377" s="914"/>
      <c r="O377" s="911"/>
      <c r="P377" s="917"/>
      <c r="Q377" s="911"/>
      <c r="R377" s="911"/>
      <c r="S377" s="918"/>
      <c r="T377" s="918"/>
      <c r="U377" s="913">
        <f>IFERROR(__xludf.DUMMYFUNCTION("(sum(query(sort(transpose($N377:$P377), 1, false), ""select * limit 4"")))"),0.0)</f>
        <v>0</v>
      </c>
    </row>
    <row r="378">
      <c r="A378" s="853">
        <v>10312.0</v>
      </c>
      <c r="B378" s="932">
        <f>VLOOKUP(A378,tsnz!A:F,6,FALSE)</f>
        <v>2025</v>
      </c>
      <c r="C378" s="933" t="str">
        <f>VLOOKUP(A378,tsnz!A:E,5,FALSE)</f>
        <v>Junior</v>
      </c>
      <c r="D378" s="934" t="str">
        <f>VLOOKUP(A378,tsnz!A:B,2,FALSE)</f>
        <v>Zahli Greenhough</v>
      </c>
      <c r="E378" s="935" t="str">
        <f>VLOOKUP(A378,'Team names'!A:G,7,FALSE)</f>
        <v>Nelson Gunz</v>
      </c>
      <c r="F378" s="936" t="str">
        <f>IF(ISNA(VLOOKUP(A378,tsnz!$A:$G,7,FALSE)), "",(VLOOKUP(A378,tsnz!$A:$G,7,FALSE)))</f>
        <v>D</v>
      </c>
      <c r="G378" s="911" t="str">
        <f t="array" ref="G378">IF(ISNA(VLOOKUP(A378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8" s="911"/>
      <c r="I378" s="911"/>
      <c r="J378" s="911"/>
      <c r="K378" s="911"/>
      <c r="L378" s="912">
        <f t="shared" si="1"/>
        <v>0</v>
      </c>
      <c r="M378" s="913">
        <f>IFERROR(__xludf.DUMMYFUNCTION("(sum(query(sort(transpose($G378:$K378), 1, false), ""select * limit 4"")))"),0.0)</f>
        <v>0</v>
      </c>
      <c r="N378" s="917"/>
      <c r="O378" s="917"/>
      <c r="P378" s="917"/>
      <c r="Q378" s="911"/>
      <c r="R378" s="911"/>
      <c r="S378" s="918">
        <f>((SUM(N378:R378)-(ROUND(N378,0)+ROUND(O378,0)+ROUND(P378,0)+ROUND(Q378,0)+ROUND(R378,0)))/10)+ROUND(N378,0)+ROUND(O378,0)+ROUND(P378,0)+ROUND(Q378,0)+ROUND(R378,0)</f>
        <v>0</v>
      </c>
      <c r="T378" s="918"/>
      <c r="U378" s="913">
        <f>IFERROR(__xludf.DUMMYFUNCTION("(sum(query(sort(transpose($N378:$P378), 1, false), ""select * limit 4"")))"),0.0)</f>
        <v>0</v>
      </c>
    </row>
    <row r="379">
      <c r="A379" s="724">
        <v>1336.0</v>
      </c>
      <c r="B379" s="932">
        <f>VLOOKUP(A379,tsnz!A:F,6,FALSE)</f>
        <v>2025</v>
      </c>
      <c r="C379" s="933" t="str">
        <f>VLOOKUP(A379,tsnz!A:E,5,FALSE)</f>
        <v>Super</v>
      </c>
      <c r="D379" s="934" t="str">
        <f>VLOOKUP(A379,tsnz!A:B,2,FALSE)</f>
        <v>Peter Wisheart</v>
      </c>
      <c r="E379" s="935" t="str">
        <f>VLOOKUP(A379,'Team names'!A:G,7,FALSE)</f>
        <v>Plainsmen</v>
      </c>
      <c r="F379" s="936" t="str">
        <f>IF(ISNA(VLOOKUP(A379,tsnz!$A:$G,7,FALSE)), "",(VLOOKUP(A379,tsnz!$A:$G,7,FALSE)))</f>
        <v>B</v>
      </c>
      <c r="G379" s="911" t="str">
        <f t="array" ref="G379">IF(ISNA(VLOOKUP(A379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79" s="911"/>
      <c r="I379" s="911"/>
      <c r="J379" s="911"/>
      <c r="K379" s="911"/>
      <c r="L379" s="912">
        <f t="shared" si="1"/>
        <v>0</v>
      </c>
      <c r="M379" s="913">
        <f>IFERROR(__xludf.DUMMYFUNCTION("(sum(query(sort(transpose($G379:$K379), 1, false), ""select * limit 4"")))"),0.0)</f>
        <v>0</v>
      </c>
      <c r="N379" s="917"/>
      <c r="O379" s="917"/>
      <c r="P379" s="917"/>
      <c r="Q379" s="917"/>
      <c r="R379" s="911"/>
      <c r="S379" s="915"/>
      <c r="T379" s="915"/>
      <c r="U379" s="911"/>
    </row>
    <row r="380">
      <c r="A380" s="342">
        <v>1351.0</v>
      </c>
      <c r="B380" s="932">
        <f>VLOOKUP(A380,tsnz!A:F,6,FALSE)</f>
        <v>2025</v>
      </c>
      <c r="C380" s="933" t="str">
        <f>VLOOKUP(A380,tsnz!A:E,5,FALSE)</f>
        <v>Full</v>
      </c>
      <c r="D380" s="934" t="str">
        <f>VLOOKUP(A380,tsnz!A:B,2,FALSE)</f>
        <v>Keith Brown</v>
      </c>
      <c r="E380" s="935" t="str">
        <f>VLOOKUP(A380,'Team names'!A:G,7,FALSE)</f>
        <v>Plainsmen</v>
      </c>
      <c r="F380" s="936" t="str">
        <f>IF(ISNA(VLOOKUP(A380,tsnz!$A:$G,7,FALSE)), "",(VLOOKUP(A380,tsnz!$A:$G,7,FALSE)))</f>
        <v>A</v>
      </c>
      <c r="G380" s="911" t="str">
        <f t="array" ref="G380">IF(ISNA(VLOOKUP(A380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0" s="911"/>
      <c r="I380" s="911"/>
      <c r="J380" s="911"/>
      <c r="K380" s="911"/>
      <c r="L380" s="912">
        <f t="shared" si="1"/>
        <v>0</v>
      </c>
      <c r="M380" s="913">
        <f>IFERROR(__xludf.DUMMYFUNCTION("(sum(query(sort(transpose($G380:$K380), 1, false), ""select * limit 4"")))"),0.0)</f>
        <v>0</v>
      </c>
      <c r="N380" s="914"/>
      <c r="O380" s="911"/>
      <c r="P380" s="911"/>
      <c r="Q380" s="911"/>
      <c r="R380" s="911"/>
      <c r="S380" s="915"/>
      <c r="T380" s="916"/>
      <c r="U380" s="911"/>
    </row>
    <row r="381">
      <c r="A381" s="724">
        <v>1771.0</v>
      </c>
      <c r="B381" s="932">
        <f>VLOOKUP(A381,tsnz!A:F,6,FALSE)</f>
        <v>2025</v>
      </c>
      <c r="C381" s="933" t="str">
        <f>VLOOKUP(A381,tsnz!A:E,5,FALSE)</f>
        <v>Full</v>
      </c>
      <c r="D381" s="934" t="str">
        <f>VLOOKUP(A381,tsnz!A:B,2,FALSE)</f>
        <v>Brian Lunn</v>
      </c>
      <c r="E381" s="935" t="str">
        <f>VLOOKUP(A381,'Team names'!A:G,7,FALSE)</f>
        <v>Plainsmen</v>
      </c>
      <c r="F381" s="936" t="str">
        <f>IF(ISNA(VLOOKUP(A381,tsnz!$A:$G,7,FALSE)), "",(VLOOKUP(A381,tsnz!$A:$G,7,FALSE)))</f>
        <v>C</v>
      </c>
      <c r="G381" s="911" t="str">
        <f t="array" ref="G381">IF(ISNA(VLOOKUP(A381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1" s="911"/>
      <c r="I381" s="911"/>
      <c r="J381" s="911"/>
      <c r="K381" s="911"/>
      <c r="L381" s="912">
        <f t="shared" si="1"/>
        <v>0</v>
      </c>
      <c r="M381" s="913">
        <f>IFERROR(__xludf.DUMMYFUNCTION("(sum(query(sort(transpose($G381:$K381), 1, false), ""select * limit 4"")))"),0.0)</f>
        <v>0</v>
      </c>
      <c r="N381" s="917"/>
      <c r="O381" s="917"/>
      <c r="P381" s="917"/>
      <c r="Q381" s="911"/>
      <c r="R381" s="911"/>
      <c r="S381" s="918"/>
      <c r="T381" s="918"/>
      <c r="U381" s="913"/>
    </row>
    <row r="382">
      <c r="A382" s="724">
        <v>3284.0</v>
      </c>
      <c r="B382" s="932">
        <f>VLOOKUP(A382,tsnz!A:F,6,FALSE)</f>
        <v>2025</v>
      </c>
      <c r="C382" s="933" t="str">
        <f>VLOOKUP(A382,tsnz!A:E,5,FALSE)</f>
        <v>Full</v>
      </c>
      <c r="D382" s="934" t="str">
        <f>VLOOKUP(A382,tsnz!A:B,2,FALSE)</f>
        <v>Martin Black</v>
      </c>
      <c r="E382" s="935" t="str">
        <f>VLOOKUP(A382,'Team names'!A:G,7,FALSE)</f>
        <v>Plainsmen</v>
      </c>
      <c r="F382" s="936" t="str">
        <f>IF(ISNA(VLOOKUP(A382,tsnz!$A:$G,7,FALSE)), "",(VLOOKUP(A382,tsnz!$A:$G,7,FALSE)))</f>
        <v>A</v>
      </c>
      <c r="G382" s="911" t="str">
        <f t="array" ref="G382">IF(ISNA(VLOOKUP(A382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2" s="911"/>
      <c r="I382" s="911"/>
      <c r="J382" s="911"/>
      <c r="K382" s="911"/>
      <c r="L382" s="912">
        <f t="shared" si="1"/>
        <v>0</v>
      </c>
      <c r="M382" s="913">
        <f>IFERROR(__xludf.DUMMYFUNCTION("(sum(query(sort(transpose($G382:$K382), 1, false), ""select * limit 4"")))"),0.0)</f>
        <v>0</v>
      </c>
      <c r="N382" s="914"/>
      <c r="O382" s="911"/>
      <c r="P382" s="911"/>
      <c r="Q382" s="911"/>
      <c r="R382" s="911"/>
      <c r="S382" s="915"/>
      <c r="T382" s="916"/>
      <c r="U382" s="911"/>
    </row>
    <row r="383">
      <c r="A383" s="724">
        <v>3317.0</v>
      </c>
      <c r="B383" s="932">
        <f>VLOOKUP(A383,tsnz!A:F,6,FALSE)</f>
        <v>2025</v>
      </c>
      <c r="C383" s="933" t="str">
        <f>VLOOKUP(A383,tsnz!A:E,5,FALSE)</f>
        <v>Full</v>
      </c>
      <c r="D383" s="934" t="str">
        <f>VLOOKUP(A383,tsnz!A:B,2,FALSE)</f>
        <v>Dave Millichamp</v>
      </c>
      <c r="E383" s="935" t="str">
        <f>VLOOKUP(A383,'Team names'!A:G,7,FALSE)</f>
        <v>Plainsmen</v>
      </c>
      <c r="F383" s="936" t="str">
        <f>IF(ISNA(VLOOKUP(A383,tsnz!$A:$G,7,FALSE)), "",(VLOOKUP(A383,tsnz!$A:$G,7,FALSE)))</f>
        <v>C</v>
      </c>
      <c r="G383" s="911" t="str">
        <f t="array" ref="G383">IF(ISNA(VLOOKUP(A383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3" s="911"/>
      <c r="I383" s="911"/>
      <c r="J383" s="911"/>
      <c r="K383" s="911"/>
      <c r="L383" s="912">
        <f t="shared" si="1"/>
        <v>0</v>
      </c>
      <c r="M383" s="913">
        <f>IFERROR(__xludf.DUMMYFUNCTION("(sum(query(sort(transpose($G383:$K383), 1, false), ""select * limit 4"")))"),0.0)</f>
        <v>0</v>
      </c>
      <c r="N383" s="917"/>
      <c r="O383" s="917"/>
      <c r="P383" s="917"/>
      <c r="Q383" s="917"/>
      <c r="R383" s="911"/>
      <c r="S383" s="918"/>
      <c r="T383" s="919"/>
      <c r="U383" s="911"/>
    </row>
    <row r="384">
      <c r="A384" s="862">
        <v>3330.0</v>
      </c>
      <c r="B384" s="932">
        <f>VLOOKUP(A384,tsnz!A:F,6,FALSE)</f>
        <v>2025</v>
      </c>
      <c r="C384" s="933" t="str">
        <f>VLOOKUP(A384,tsnz!A:E,5,FALSE)</f>
        <v>Full</v>
      </c>
      <c r="D384" s="934" t="str">
        <f>VLOOKUP(A384,tsnz!A:B,2,FALSE)</f>
        <v>Stephen Millichamp</v>
      </c>
      <c r="E384" s="935" t="str">
        <f>VLOOKUP(A384,'Team names'!A:G,7,FALSE)</f>
        <v>Plainsmen</v>
      </c>
      <c r="F384" s="936" t="str">
        <f>IF(ISNA(VLOOKUP(A384,tsnz!$A:$G,7,FALSE)), "",(VLOOKUP(A384,tsnz!$A:$G,7,FALSE)))</f>
        <v>B</v>
      </c>
      <c r="G384" s="911" t="str">
        <f t="array" ref="G384">IF(ISNA(VLOOKUP(A384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4" s="911"/>
      <c r="I384" s="911"/>
      <c r="J384" s="911"/>
      <c r="K384" s="911"/>
      <c r="L384" s="912">
        <f t="shared" si="1"/>
        <v>0</v>
      </c>
      <c r="M384" s="913">
        <f>IFERROR(__xludf.DUMMYFUNCTION("(sum(query(sort(transpose($G384:$K384), 1, false), ""select * limit 4"")))"),0.0)</f>
        <v>0</v>
      </c>
      <c r="N384" s="914"/>
      <c r="O384" s="911"/>
      <c r="P384" s="911"/>
      <c r="Q384" s="911"/>
      <c r="R384" s="911"/>
      <c r="S384" s="915"/>
      <c r="T384" s="916"/>
      <c r="U384" s="911"/>
    </row>
    <row r="385">
      <c r="A385" s="724">
        <v>4663.0</v>
      </c>
      <c r="B385" s="932">
        <f>VLOOKUP(A385,tsnz!A:F,6,FALSE)</f>
        <v>2025</v>
      </c>
      <c r="C385" s="933" t="str">
        <f>VLOOKUP(A385,tsnz!A:E,5,FALSE)</f>
        <v>Super</v>
      </c>
      <c r="D385" s="934" t="str">
        <f>VLOOKUP(A385,tsnz!A:B,2,FALSE)</f>
        <v>Andrew Oram</v>
      </c>
      <c r="E385" s="935" t="str">
        <f>VLOOKUP(A385,'Team names'!A:G,7,FALSE)</f>
        <v>Plainsmen</v>
      </c>
      <c r="F385" s="936" t="str">
        <f>IF(ISNA(VLOOKUP(A385,tsnz!$A:$G,7,FALSE)), "",(VLOOKUP(A385,tsnz!$A:$G,7,FALSE)))</f>
        <v>B</v>
      </c>
      <c r="G385" s="911" t="str">
        <f t="array" ref="G385">IF(ISNA(VLOOKUP(A385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5" s="911"/>
      <c r="I385" s="911"/>
      <c r="J385" s="911"/>
      <c r="K385" s="911"/>
      <c r="L385" s="912">
        <f t="shared" si="1"/>
        <v>0</v>
      </c>
      <c r="M385" s="913">
        <f>IFERROR(__xludf.DUMMYFUNCTION("(sum(query(sort(transpose($G385:$K385), 1, false), ""select * limit 4"")))"),0.0)</f>
        <v>0</v>
      </c>
      <c r="N385" s="914"/>
      <c r="O385" s="911"/>
      <c r="P385" s="911"/>
      <c r="Q385" s="911"/>
      <c r="R385" s="911"/>
      <c r="S385" s="915"/>
      <c r="T385" s="915"/>
      <c r="U385" s="911"/>
    </row>
    <row r="386">
      <c r="A386" s="724">
        <v>4891.0</v>
      </c>
      <c r="B386" s="932">
        <f>VLOOKUP(A386,tsnz!A:F,6,FALSE)</f>
        <v>2025</v>
      </c>
      <c r="C386" s="933" t="str">
        <f>VLOOKUP(A386,tsnz!A:E,5,FALSE)</f>
        <v>Full</v>
      </c>
      <c r="D386" s="934" t="str">
        <f>VLOOKUP(A386,tsnz!A:B,2,FALSE)</f>
        <v>Sam Vincent</v>
      </c>
      <c r="E386" s="935" t="str">
        <f>VLOOKUP(A386,'Team names'!A:G,7,FALSE)</f>
        <v>Plainsmen</v>
      </c>
      <c r="F386" s="936" t="str">
        <f>IF(ISNA(VLOOKUP(A386,tsnz!$A:$G,7,FALSE)), "",(VLOOKUP(A386,tsnz!$A:$G,7,FALSE)))</f>
        <v>B</v>
      </c>
      <c r="G386" s="911" t="str">
        <f t="array" ref="G386">IF(ISNA(VLOOKUP(A386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6" s="911"/>
      <c r="I386" s="911"/>
      <c r="J386" s="911"/>
      <c r="K386" s="911"/>
      <c r="L386" s="912">
        <f t="shared" si="1"/>
        <v>0</v>
      </c>
      <c r="M386" s="913">
        <f>IFERROR(__xludf.DUMMYFUNCTION("(sum(query(sort(transpose($G386:$K386), 1, false), ""select * limit 4"")))"),0.0)</f>
        <v>0</v>
      </c>
      <c r="N386" s="917"/>
      <c r="O386" s="917"/>
      <c r="P386" s="917"/>
      <c r="Q386" s="917"/>
      <c r="R386" s="911"/>
      <c r="S386" s="918"/>
      <c r="T386" s="918"/>
      <c r="U386" s="913"/>
    </row>
    <row r="387">
      <c r="A387" s="724">
        <v>5052.0</v>
      </c>
      <c r="B387" s="932">
        <f>VLOOKUP(A387,tsnz!A:F,6,FALSE)</f>
        <v>2025</v>
      </c>
      <c r="C387" s="933" t="str">
        <f>VLOOKUP(A387,tsnz!A:E,5,FALSE)</f>
        <v>Super</v>
      </c>
      <c r="D387" s="934" t="str">
        <f>VLOOKUP(A387,tsnz!A:B,2,FALSE)</f>
        <v>Martin Fleming</v>
      </c>
      <c r="E387" s="935" t="str">
        <f>VLOOKUP(A387,'Team names'!A:G,7,FALSE)</f>
        <v>Plainsmen</v>
      </c>
      <c r="F387" s="936" t="str">
        <f>IF(ISNA(VLOOKUP(A387,tsnz!$A:$G,7,FALSE)), "",(VLOOKUP(A387,tsnz!$A:$G,7,FALSE)))</f>
        <v>A</v>
      </c>
      <c r="G387" s="911" t="str">
        <f t="array" ref="G387">IF(ISNA(VLOOKUP(A387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7" s="911"/>
      <c r="I387" s="911"/>
      <c r="J387" s="911"/>
      <c r="K387" s="911"/>
      <c r="L387" s="912">
        <f t="shared" si="1"/>
        <v>0</v>
      </c>
      <c r="M387" s="913">
        <f>IFERROR(__xludf.DUMMYFUNCTION("(sum(query(sort(transpose($G387:$K387), 1, false), ""select * limit 4"")))"),0.0)</f>
        <v>0</v>
      </c>
      <c r="N387" s="917"/>
      <c r="O387" s="917"/>
      <c r="P387" s="917"/>
      <c r="Q387" s="917"/>
      <c r="R387" s="911"/>
      <c r="S387" s="915"/>
      <c r="T387" s="915"/>
      <c r="U387" s="911"/>
    </row>
    <row r="388">
      <c r="A388" s="724">
        <v>5730.0</v>
      </c>
      <c r="B388" s="932">
        <f>VLOOKUP(A388,tsnz!A:F,6,FALSE)</f>
        <v>2025</v>
      </c>
      <c r="C388" s="933" t="str">
        <f>VLOOKUP(A388,tsnz!A:E,5,FALSE)</f>
        <v>Full</v>
      </c>
      <c r="D388" s="934" t="str">
        <f>VLOOKUP(A388,tsnz!A:B,2,FALSE)</f>
        <v>Chris Kershaw</v>
      </c>
      <c r="E388" s="935" t="str">
        <f>VLOOKUP(A388,'Team names'!A:G,7,FALSE)</f>
        <v>Plainsmen</v>
      </c>
      <c r="F388" s="936" t="str">
        <f>IF(ISNA(VLOOKUP(A388,tsnz!$A:$G,7,FALSE)), "",(VLOOKUP(A388,tsnz!$A:$G,7,FALSE)))</f>
        <v>A</v>
      </c>
      <c r="G388" s="911" t="str">
        <f t="array" ref="G388">IF(ISNA(VLOOKUP(A388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8" s="911"/>
      <c r="I388" s="911"/>
      <c r="J388" s="911"/>
      <c r="K388" s="911"/>
      <c r="L388" s="912">
        <f t="shared" si="1"/>
        <v>0</v>
      </c>
      <c r="M388" s="913">
        <f>IFERROR(__xludf.DUMMYFUNCTION("(sum(query(sort(transpose($G388:$K388), 1, false), ""select * limit 4"")))"),0.0)</f>
        <v>0</v>
      </c>
      <c r="N388" s="914"/>
      <c r="O388" s="911"/>
      <c r="P388" s="911"/>
      <c r="Q388" s="911"/>
      <c r="R388" s="911"/>
      <c r="S388" s="915"/>
      <c r="T388" s="916"/>
      <c r="U388" s="911"/>
    </row>
    <row r="389">
      <c r="A389" s="342">
        <v>5741.0</v>
      </c>
      <c r="B389" s="932">
        <f>VLOOKUP(A389,tsnz!A:F,6,FALSE)</f>
        <v>2026</v>
      </c>
      <c r="C389" s="933" t="str">
        <f>VLOOKUP(A389,tsnz!A:E,5,FALSE)</f>
        <v>Full</v>
      </c>
      <c r="D389" s="934" t="str">
        <f>VLOOKUP(A389,tsnz!A:B,2,FALSE)</f>
        <v>Karl Ridgen</v>
      </c>
      <c r="E389" s="935" t="str">
        <f>VLOOKUP(A389,'Team names'!A:G,7,FALSE)</f>
        <v>Plainsmen</v>
      </c>
      <c r="F389" s="936" t="str">
        <f>IF(ISNA(VLOOKUP(A389,tsnz!$A:$G,7,FALSE)), "",(VLOOKUP(A389,tsnz!$A:$G,7,FALSE)))</f>
        <v>M</v>
      </c>
      <c r="G389" s="911" t="str">
        <f t="array" ref="G389">IF(ISNA(VLOOKUP(A389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89" s="911"/>
      <c r="I389" s="911"/>
      <c r="J389" s="911"/>
      <c r="K389" s="911"/>
      <c r="L389" s="912">
        <f t="shared" si="1"/>
        <v>0</v>
      </c>
      <c r="M389" s="913">
        <f>IFERROR(__xludf.DUMMYFUNCTION("(sum(query(sort(transpose($G389:$K389), 1, false), ""select * limit 4"")))"),0.0)</f>
        <v>0</v>
      </c>
      <c r="N389" s="917"/>
      <c r="O389" s="917"/>
      <c r="P389" s="917"/>
      <c r="Q389" s="917"/>
      <c r="R389" s="911"/>
      <c r="S389" s="918"/>
      <c r="T389" s="919"/>
      <c r="U389" s="911"/>
    </row>
    <row r="390">
      <c r="A390" s="724">
        <v>5854.0</v>
      </c>
      <c r="B390" s="932">
        <f>VLOOKUP(A390,tsnz!A:F,6,FALSE)</f>
        <v>2025</v>
      </c>
      <c r="C390" s="933" t="str">
        <f>VLOOKUP(A390,tsnz!A:E,5,FALSE)</f>
        <v>Full</v>
      </c>
      <c r="D390" s="934" t="str">
        <f>VLOOKUP(A390,tsnz!A:B,2,FALSE)</f>
        <v>Brent Frame</v>
      </c>
      <c r="E390" s="935" t="str">
        <f>VLOOKUP(A390,'Team names'!A:G,7,FALSE)</f>
        <v>Plainsmen</v>
      </c>
      <c r="F390" s="936" t="str">
        <f>IF(ISNA(VLOOKUP(A390,tsnz!$A:$G,7,FALSE)), "",(VLOOKUP(A390,tsnz!$A:$G,7,FALSE)))</f>
        <v>A</v>
      </c>
      <c r="G390" s="911" t="str">
        <f t="array" ref="G390">IF(ISNA(VLOOKUP(A390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0" s="911"/>
      <c r="I390" s="911"/>
      <c r="J390" s="911"/>
      <c r="K390" s="911"/>
      <c r="L390" s="912">
        <f t="shared" si="1"/>
        <v>0</v>
      </c>
      <c r="M390" s="913">
        <f>IFERROR(__xludf.DUMMYFUNCTION("(sum(query(sort(transpose($G390:$K390), 1, false), ""select * limit 4"")))"),0.0)</f>
        <v>0</v>
      </c>
      <c r="N390" s="917"/>
      <c r="O390" s="917"/>
      <c r="P390" s="917"/>
      <c r="Q390" s="917"/>
      <c r="R390" s="911"/>
      <c r="S390" s="918"/>
      <c r="T390" s="919"/>
      <c r="U390" s="911"/>
    </row>
    <row r="391">
      <c r="A391" s="342">
        <v>5983.0</v>
      </c>
      <c r="B391" s="932">
        <f>VLOOKUP(A391,tsnz!A:F,6,FALSE)</f>
        <v>2025</v>
      </c>
      <c r="C391" s="933" t="str">
        <f>VLOOKUP(A391,tsnz!A:E,5,FALSE)</f>
        <v>Full</v>
      </c>
      <c r="D391" s="934" t="str">
        <f>VLOOKUP(A391,tsnz!A:B,2,FALSE)</f>
        <v>Andrew Donaldson</v>
      </c>
      <c r="E391" s="935" t="str">
        <f>VLOOKUP(A391,'Team names'!A:G,7,FALSE)</f>
        <v>Plainsmen</v>
      </c>
      <c r="F391" s="936" t="str">
        <f>IF(ISNA(VLOOKUP(A391,tsnz!$A:$G,7,FALSE)), "",(VLOOKUP(A391,tsnz!$A:$G,7,FALSE)))</f>
        <v>A</v>
      </c>
      <c r="G391" s="911" t="str">
        <f t="array" ref="G391">IF(ISNA(VLOOKUP(A391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1" s="911"/>
      <c r="I391" s="911"/>
      <c r="J391" s="911"/>
      <c r="K391" s="911"/>
      <c r="L391" s="912">
        <f t="shared" si="1"/>
        <v>0</v>
      </c>
      <c r="M391" s="913">
        <f>IFERROR(__xludf.DUMMYFUNCTION("(sum(query(sort(transpose($G391:$K391), 1, false), ""select * limit 4"")))"),0.0)</f>
        <v>0</v>
      </c>
      <c r="N391" s="914"/>
      <c r="O391" s="911"/>
      <c r="P391" s="911"/>
      <c r="Q391" s="911"/>
      <c r="R391" s="911"/>
      <c r="S391" s="915"/>
      <c r="T391" s="916"/>
      <c r="U391" s="911"/>
    </row>
    <row r="392">
      <c r="A392" s="342">
        <v>6054.0</v>
      </c>
      <c r="B392" s="932">
        <f>VLOOKUP(A392,tsnz!A:F,6,FALSE)</f>
        <v>2025</v>
      </c>
      <c r="C392" s="933" t="str">
        <f>VLOOKUP(A392,tsnz!A:E,5,FALSE)</f>
        <v>Full</v>
      </c>
      <c r="D392" s="934" t="str">
        <f>VLOOKUP(A392,tsnz!A:B,2,FALSE)</f>
        <v>Samantha Riddle</v>
      </c>
      <c r="E392" s="935" t="str">
        <f>VLOOKUP(A392,'Team names'!A:G,7,FALSE)</f>
        <v>Plainsmen</v>
      </c>
      <c r="F392" s="936" t="str">
        <f>IF(ISNA(VLOOKUP(A392,tsnz!$A:$G,7,FALSE)), "",(VLOOKUP(A392,tsnz!$A:$G,7,FALSE)))</f>
        <v>M</v>
      </c>
      <c r="G392" s="911" t="str">
        <f t="array" ref="G392">IF(ISNA(VLOOKUP(A392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2" s="911"/>
      <c r="I392" s="911"/>
      <c r="J392" s="911"/>
      <c r="K392" s="911"/>
      <c r="L392" s="912">
        <f t="shared" si="1"/>
        <v>0</v>
      </c>
      <c r="M392" s="913">
        <f>IFERROR(__xludf.DUMMYFUNCTION("(sum(query(sort(transpose($G392:$K392), 1, false), ""select * limit 4"")))"),0.0)</f>
        <v>0</v>
      </c>
      <c r="N392" s="917"/>
      <c r="O392" s="917"/>
      <c r="P392" s="917"/>
      <c r="Q392" s="917"/>
      <c r="R392" s="911"/>
      <c r="S392" s="918"/>
      <c r="T392" s="919"/>
      <c r="U392" s="911"/>
    </row>
    <row r="393">
      <c r="A393" s="342">
        <v>6362.0</v>
      </c>
      <c r="B393" s="932">
        <f>VLOOKUP(A393,tsnz!A:F,6,FALSE)</f>
        <v>2025</v>
      </c>
      <c r="C393" s="933" t="str">
        <f>VLOOKUP(A393,tsnz!A:E,5,FALSE)</f>
        <v>Full</v>
      </c>
      <c r="D393" s="934" t="str">
        <f>VLOOKUP(A393,tsnz!A:B,2,FALSE)</f>
        <v>Greg Menzies</v>
      </c>
      <c r="E393" s="935" t="str">
        <f>VLOOKUP(A393,'Team names'!A:G,7,FALSE)</f>
        <v>Plainsmen</v>
      </c>
      <c r="F393" s="936" t="str">
        <f>IF(ISNA(VLOOKUP(A393,tsnz!$A:$G,7,FALSE)), "",(VLOOKUP(A393,tsnz!$A:$G,7,FALSE)))</f>
        <v>A</v>
      </c>
      <c r="G393" s="911" t="str">
        <f t="array" ref="G393">IF(ISNA(VLOOKUP(A393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3" s="911"/>
      <c r="I393" s="911"/>
      <c r="J393" s="911"/>
      <c r="K393" s="911"/>
      <c r="L393" s="912">
        <f t="shared" si="1"/>
        <v>0</v>
      </c>
      <c r="M393" s="913">
        <f>IFERROR(__xludf.DUMMYFUNCTION("(sum(query(sort(transpose($G393:$K393), 1, false), ""select * limit 4"")))"),0.0)</f>
        <v>0</v>
      </c>
      <c r="N393" s="914"/>
      <c r="O393" s="911"/>
      <c r="P393" s="911"/>
      <c r="Q393" s="911"/>
      <c r="R393" s="911"/>
      <c r="S393" s="915"/>
      <c r="T393" s="916"/>
      <c r="U393" s="911"/>
    </row>
    <row r="394">
      <c r="A394" s="342">
        <v>6427.0</v>
      </c>
      <c r="B394" s="932">
        <f>VLOOKUP(A394,tsnz!A:F,6,FALSE)</f>
        <v>2025</v>
      </c>
      <c r="C394" s="933" t="str">
        <f>VLOOKUP(A394,tsnz!A:E,5,FALSE)</f>
        <v>Full</v>
      </c>
      <c r="D394" s="934" t="str">
        <f>VLOOKUP(A394,tsnz!A:B,2,FALSE)</f>
        <v>John Snowden</v>
      </c>
      <c r="E394" s="935" t="str">
        <f>VLOOKUP(A394,'Team names'!A:G,7,FALSE)</f>
        <v>Plainsmen</v>
      </c>
      <c r="F394" s="936" t="str">
        <f>IF(ISNA(VLOOKUP(A394,tsnz!$A:$G,7,FALSE)), "",(VLOOKUP(A394,tsnz!$A:$G,7,FALSE)))</f>
        <v>A</v>
      </c>
      <c r="G394" s="911" t="str">
        <f t="array" ref="G394">IF(ISNA(VLOOKUP(A394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4" s="911"/>
      <c r="I394" s="911"/>
      <c r="J394" s="911"/>
      <c r="K394" s="911"/>
      <c r="L394" s="912">
        <f t="shared" si="1"/>
        <v>0</v>
      </c>
      <c r="M394" s="913">
        <f>IFERROR(__xludf.DUMMYFUNCTION("(sum(query(sort(transpose($G394:$K394), 1, false), ""select * limit 4"")))"),0.0)</f>
        <v>0</v>
      </c>
      <c r="N394" s="914"/>
      <c r="O394" s="911"/>
      <c r="P394" s="911"/>
      <c r="Q394" s="911"/>
      <c r="R394" s="911"/>
      <c r="S394" s="915"/>
      <c r="T394" s="916"/>
      <c r="U394" s="911"/>
    </row>
    <row r="395">
      <c r="A395" s="342">
        <v>6445.0</v>
      </c>
      <c r="B395" s="932">
        <f>VLOOKUP(A395,tsnz!A:F,6,FALSE)</f>
        <v>2025</v>
      </c>
      <c r="C395" s="933" t="str">
        <f>VLOOKUP(A395,tsnz!A:E,5,FALSE)</f>
        <v>Full</v>
      </c>
      <c r="D395" s="934" t="str">
        <f>VLOOKUP(A395,tsnz!A:B,2,FALSE)</f>
        <v>Carl Nordqvist</v>
      </c>
      <c r="E395" s="935" t="str">
        <f>VLOOKUP(A395,'Team names'!A:G,7,FALSE)</f>
        <v>Plainsmen</v>
      </c>
      <c r="F395" s="936" t="str">
        <f>IF(ISNA(VLOOKUP(A395,tsnz!$A:$G,7,FALSE)), "",(VLOOKUP(A395,tsnz!$A:$G,7,FALSE)))</f>
        <v>B</v>
      </c>
      <c r="G395" s="911" t="str">
        <f t="array" ref="G395">IF(ISNA(VLOOKUP(A395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5" s="911"/>
      <c r="I395" s="911"/>
      <c r="J395" s="911"/>
      <c r="K395" s="911"/>
      <c r="L395" s="929">
        <f t="shared" si="1"/>
        <v>0</v>
      </c>
      <c r="M395" s="913">
        <f>IFERROR(__xludf.DUMMYFUNCTION("(sum(query(sort(transpose($G395:$K395), 1, false), ""select * limit 4"")))"),0.0)</f>
        <v>0</v>
      </c>
      <c r="N395" s="914"/>
      <c r="O395" s="911"/>
      <c r="P395" s="911"/>
      <c r="Q395" s="911"/>
      <c r="R395" s="911"/>
      <c r="S395" s="915"/>
      <c r="T395" s="916"/>
      <c r="U395" s="911"/>
    </row>
    <row r="396">
      <c r="A396" s="724">
        <v>6521.0</v>
      </c>
      <c r="B396" s="932">
        <f>VLOOKUP(A396,tsnz!A:F,6,FALSE)</f>
        <v>2025</v>
      </c>
      <c r="C396" s="933" t="str">
        <f>VLOOKUP(A396,tsnz!A:E,5,FALSE)</f>
        <v>Super</v>
      </c>
      <c r="D396" s="934" t="str">
        <f>VLOOKUP(A396,tsnz!A:B,2,FALSE)</f>
        <v>Ross McQueen</v>
      </c>
      <c r="E396" s="935" t="str">
        <f>VLOOKUP(A396,'Team names'!A:G,7,FALSE)</f>
        <v>Plainsmen</v>
      </c>
      <c r="F396" s="936" t="str">
        <f>IF(ISNA(VLOOKUP(A396,tsnz!$A:$G,7,FALSE)), "",(VLOOKUP(A396,tsnz!$A:$G,7,FALSE)))</f>
        <v/>
      </c>
      <c r="G396" s="911" t="str">
        <f t="array" ref="G396">IF(ISNA(VLOOKUP(A396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6" s="911"/>
      <c r="I396" s="911"/>
      <c r="J396" s="911"/>
      <c r="K396" s="911"/>
      <c r="L396" s="912">
        <f t="shared" si="1"/>
        <v>0</v>
      </c>
      <c r="M396" s="913">
        <f>IFERROR(__xludf.DUMMYFUNCTION("(sum(query(sort(transpose($G396:$K396), 1, false), ""select * limit 4"")))"),0.0)</f>
        <v>0</v>
      </c>
      <c r="N396" s="917"/>
      <c r="O396" s="917"/>
      <c r="P396" s="917"/>
      <c r="Q396" s="917"/>
      <c r="R396" s="911"/>
      <c r="S396" s="918"/>
      <c r="T396" s="918"/>
      <c r="U396" s="913"/>
    </row>
    <row r="397">
      <c r="A397" s="342">
        <v>6539.0</v>
      </c>
      <c r="B397" s="932">
        <f>VLOOKUP(A397,tsnz!A:F,6,FALSE)</f>
        <v>2025</v>
      </c>
      <c r="C397" s="933" t="str">
        <f>VLOOKUP(A397,tsnz!A:E,5,FALSE)</f>
        <v>Super</v>
      </c>
      <c r="D397" s="934" t="str">
        <f>VLOOKUP(A397,tsnz!A:B,2,FALSE)</f>
        <v>Robert Dalzell</v>
      </c>
      <c r="E397" s="935" t="str">
        <f>VLOOKUP(A397,'Team names'!A:G,7,FALSE)</f>
        <v>Plainsmen</v>
      </c>
      <c r="F397" s="936" t="str">
        <f>IF(ISNA(VLOOKUP(A397,tsnz!$A:$G,7,FALSE)), "",(VLOOKUP(A397,tsnz!$A:$G,7,FALSE)))</f>
        <v>A</v>
      </c>
      <c r="G397" s="911" t="str">
        <f t="array" ref="G397">IF(ISNA(VLOOKUP(A397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7" s="911"/>
      <c r="I397" s="911"/>
      <c r="J397" s="911"/>
      <c r="K397" s="911"/>
      <c r="L397" s="912">
        <f t="shared" si="1"/>
        <v>0</v>
      </c>
      <c r="M397" s="913">
        <f>IFERROR(__xludf.DUMMYFUNCTION("(sum(query(sort(transpose($G397:$K397), 1, false), ""select * limit 4"")))"),0.0)</f>
        <v>0</v>
      </c>
      <c r="N397" s="914"/>
      <c r="O397" s="911"/>
      <c r="P397" s="911"/>
      <c r="Q397" s="911"/>
      <c r="R397" s="911"/>
      <c r="S397" s="915"/>
      <c r="T397" s="915"/>
      <c r="U397" s="911"/>
    </row>
    <row r="398">
      <c r="A398" s="724">
        <v>6749.0</v>
      </c>
      <c r="B398" s="932">
        <f>VLOOKUP(A398,tsnz!A:F,6,FALSE)</f>
        <v>2025</v>
      </c>
      <c r="C398" s="933" t="str">
        <f>VLOOKUP(A398,tsnz!A:E,5,FALSE)</f>
        <v>Full</v>
      </c>
      <c r="D398" s="934" t="str">
        <f>VLOOKUP(A398,tsnz!A:B,2,FALSE)</f>
        <v>Samantha Plows</v>
      </c>
      <c r="E398" s="935" t="str">
        <f>VLOOKUP(A398,'Team names'!A:G,7,FALSE)</f>
        <v>Plainsmen</v>
      </c>
      <c r="F398" s="936" t="str">
        <f>IF(ISNA(VLOOKUP(A398,tsnz!$A:$G,7,FALSE)), "",(VLOOKUP(A398,tsnz!$A:$G,7,FALSE)))</f>
        <v>B</v>
      </c>
      <c r="G398" s="911" t="str">
        <f t="array" ref="G398">IF(ISNA(VLOOKUP(A398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8" s="911"/>
      <c r="I398" s="911"/>
      <c r="J398" s="911"/>
      <c r="K398" s="911"/>
      <c r="L398" s="912">
        <f t="shared" si="1"/>
        <v>0</v>
      </c>
      <c r="M398" s="913">
        <f>IFERROR(__xludf.DUMMYFUNCTION("(sum(query(sort(transpose($G398:$K398), 1, false), ""select * limit 4"")))"),0.0)</f>
        <v>0</v>
      </c>
      <c r="N398" s="917"/>
      <c r="O398" s="917"/>
      <c r="P398" s="917"/>
      <c r="Q398" s="917"/>
      <c r="R398" s="911"/>
      <c r="S398" s="918"/>
      <c r="T398" s="918"/>
      <c r="U398" s="913"/>
    </row>
    <row r="399">
      <c r="A399" s="724">
        <v>6753.0</v>
      </c>
      <c r="B399" s="932">
        <f>VLOOKUP(A399,tsnz!A:F,6,FALSE)</f>
        <v>2025</v>
      </c>
      <c r="C399" s="933" t="str">
        <f>VLOOKUP(A399,tsnz!A:E,5,FALSE)</f>
        <v>Full</v>
      </c>
      <c r="D399" s="934" t="str">
        <f>VLOOKUP(A399,tsnz!A:B,2,FALSE)</f>
        <v>Barry Brown</v>
      </c>
      <c r="E399" s="935" t="str">
        <f>VLOOKUP(A399,'Team names'!A:G,7,FALSE)</f>
        <v>Plainsmen</v>
      </c>
      <c r="F399" s="936" t="str">
        <f>IF(ISNA(VLOOKUP(A399,tsnz!$A:$G,7,FALSE)), "",(VLOOKUP(A399,tsnz!$A:$G,7,FALSE)))</f>
        <v>C</v>
      </c>
      <c r="G399" s="911" t="str">
        <f t="array" ref="G399">IF(ISNA(VLOOKUP(A399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399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399" s="911"/>
      <c r="I399" s="911"/>
      <c r="J399" s="911"/>
      <c r="K399" s="911"/>
      <c r="L399" s="912">
        <f t="shared" si="1"/>
        <v>0</v>
      </c>
      <c r="M399" s="913">
        <f>IFERROR(__xludf.DUMMYFUNCTION("(sum(query(sort(transpose($G399:$K399), 1, false), ""select * limit 4"")))"),0.0)</f>
        <v>0</v>
      </c>
      <c r="N399" s="917"/>
      <c r="O399" s="917"/>
      <c r="P399" s="917"/>
      <c r="Q399" s="917"/>
      <c r="R399" s="911"/>
      <c r="S399" s="918"/>
      <c r="T399" s="919"/>
      <c r="U399" s="911"/>
    </row>
    <row r="400">
      <c r="A400" s="342">
        <v>7043.0</v>
      </c>
      <c r="B400" s="932">
        <f>VLOOKUP(A400,tsnz!A:F,6,FALSE)</f>
        <v>2025</v>
      </c>
      <c r="C400" s="933" t="str">
        <f>VLOOKUP(A400,tsnz!A:E,5,FALSE)</f>
        <v>Full</v>
      </c>
      <c r="D400" s="934" t="str">
        <f>VLOOKUP(A400,tsnz!A:B,2,FALSE)</f>
        <v>Kelvin Clark</v>
      </c>
      <c r="E400" s="935" t="str">
        <f>VLOOKUP(A400,'Team names'!A:G,7,FALSE)</f>
        <v>Plainsmen</v>
      </c>
      <c r="F400" s="936" t="str">
        <f>IF(ISNA(VLOOKUP(A400,tsnz!$A:$G,7,FALSE)), "",(VLOOKUP(A400,tsnz!$A:$G,7,FALSE)))</f>
        <v>B</v>
      </c>
      <c r="G400" s="911" t="str">
        <f t="array" ref="G400">IF(ISNA(VLOOKUP(A400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0" s="911"/>
      <c r="I400" s="911"/>
      <c r="J400" s="911"/>
      <c r="K400" s="911"/>
      <c r="L400" s="912">
        <f t="shared" si="1"/>
        <v>0</v>
      </c>
      <c r="M400" s="913">
        <f>IFERROR(__xludf.DUMMYFUNCTION("(sum(query(sort(transpose($G400:$K400), 1, false), ""select * limit 4"")))"),0.0)</f>
        <v>0</v>
      </c>
      <c r="N400" s="914"/>
      <c r="O400" s="911"/>
      <c r="P400" s="911"/>
      <c r="Q400" s="911"/>
      <c r="R400" s="911"/>
      <c r="S400" s="915"/>
      <c r="T400" s="916"/>
      <c r="U400" s="911"/>
    </row>
    <row r="401">
      <c r="A401" s="342">
        <v>7412.0</v>
      </c>
      <c r="B401" s="932">
        <f>VLOOKUP(A401,tsnz!A:F,6,FALSE)</f>
        <v>2025</v>
      </c>
      <c r="C401" s="933" t="str">
        <f>VLOOKUP(A401,tsnz!A:E,5,FALSE)</f>
        <v>Full</v>
      </c>
      <c r="D401" s="934" t="str">
        <f>VLOOKUP(A401,tsnz!A:B,2,FALSE)</f>
        <v>Regan Dalley</v>
      </c>
      <c r="E401" s="935" t="str">
        <f>VLOOKUP(A401,'Team names'!A:G,7,FALSE)</f>
        <v>Plainsmen</v>
      </c>
      <c r="F401" s="936" t="str">
        <f>IF(ISNA(VLOOKUP(A401,tsnz!$A:$G,7,FALSE)), "",(VLOOKUP(A401,tsnz!$A:$G,7,FALSE)))</f>
        <v>M</v>
      </c>
      <c r="G401" s="911" t="str">
        <f t="array" ref="G401">IF(ISNA(VLOOKUP(A401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1" s="911"/>
      <c r="I401" s="911"/>
      <c r="J401" s="911"/>
      <c r="K401" s="911"/>
      <c r="L401" s="912">
        <f t="shared" si="1"/>
        <v>0</v>
      </c>
      <c r="M401" s="913">
        <f>IFERROR(__xludf.DUMMYFUNCTION("(sum(query(sort(transpose($G401:$K401), 1, false), ""select * limit 4"")))"),0.0)</f>
        <v>0</v>
      </c>
      <c r="N401" s="914"/>
      <c r="O401" s="911"/>
      <c r="P401" s="911"/>
      <c r="Q401" s="911"/>
      <c r="R401" s="911"/>
      <c r="S401" s="915"/>
      <c r="T401" s="916"/>
      <c r="U401" s="911"/>
    </row>
    <row r="402">
      <c r="A402" s="724">
        <v>7413.0</v>
      </c>
      <c r="B402" s="932">
        <f>VLOOKUP(A402,tsnz!A:F,6,FALSE)</f>
        <v>2025</v>
      </c>
      <c r="C402" s="933" t="str">
        <f>VLOOKUP(A402,tsnz!A:E,5,FALSE)</f>
        <v>Full</v>
      </c>
      <c r="D402" s="934" t="str">
        <f>VLOOKUP(A402,tsnz!A:B,2,FALSE)</f>
        <v>Oliver Machill</v>
      </c>
      <c r="E402" s="935" t="str">
        <f>VLOOKUP(A402,'Team names'!A:G,7,FALSE)</f>
        <v>Plainsmen</v>
      </c>
      <c r="F402" s="936" t="str">
        <f>IF(ISNA(VLOOKUP(A402,tsnz!$A:$G,7,FALSE)), "",(VLOOKUP(A402,tsnz!$A:$G,7,FALSE)))</f>
        <v>B</v>
      </c>
      <c r="G402" s="911" t="str">
        <f t="array" ref="G402">IF(ISNA(VLOOKUP(A402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2" s="911"/>
      <c r="I402" s="911"/>
      <c r="J402" s="911"/>
      <c r="K402" s="911"/>
      <c r="L402" s="912">
        <f t="shared" si="1"/>
        <v>0</v>
      </c>
      <c r="M402" s="913">
        <f>IFERROR(__xludf.DUMMYFUNCTION("(sum(query(sort(transpose($G402:$K402), 1, false), ""select * limit 4"")))"),0.0)</f>
        <v>0</v>
      </c>
      <c r="N402" s="914"/>
      <c r="O402" s="911"/>
      <c r="P402" s="911"/>
      <c r="Q402" s="911"/>
      <c r="R402" s="911"/>
      <c r="S402" s="915"/>
      <c r="T402" s="916"/>
      <c r="U402" s="911"/>
    </row>
    <row r="403">
      <c r="A403" s="724">
        <v>7450.0</v>
      </c>
      <c r="B403" s="932">
        <f>VLOOKUP(A403,tsnz!A:F,6,FALSE)</f>
        <v>2025</v>
      </c>
      <c r="C403" s="933" t="str">
        <f>VLOOKUP(A403,tsnz!A:E,5,FALSE)</f>
        <v>Full</v>
      </c>
      <c r="D403" s="934" t="str">
        <f>VLOOKUP(A403,tsnz!A:B,2,FALSE)</f>
        <v>John Wilson</v>
      </c>
      <c r="E403" s="935" t="str">
        <f>VLOOKUP(A403,'Team names'!A:G,7,FALSE)</f>
        <v>Plainsmen</v>
      </c>
      <c r="F403" s="936" t="str">
        <f>IF(ISNA(VLOOKUP(A403,tsnz!$A:$G,7,FALSE)), "",(VLOOKUP(A403,tsnz!$A:$G,7,FALSE)))</f>
        <v>B</v>
      </c>
      <c r="G403" s="911" t="str">
        <f t="array" ref="G403">IF(ISNA(VLOOKUP(A403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3" s="911"/>
      <c r="I403" s="911"/>
      <c r="J403" s="911"/>
      <c r="K403" s="911"/>
      <c r="L403" s="912">
        <f t="shared" si="1"/>
        <v>0</v>
      </c>
      <c r="M403" s="913">
        <f>IFERROR(__xludf.DUMMYFUNCTION("(sum(query(sort(transpose($G403:$K403), 1, false), ""select * limit 4"")))"),0.0)</f>
        <v>0</v>
      </c>
      <c r="N403" s="917"/>
      <c r="O403" s="917"/>
      <c r="P403" s="917"/>
      <c r="Q403" s="917"/>
      <c r="R403" s="911"/>
      <c r="S403" s="915"/>
      <c r="T403" s="915"/>
      <c r="U403" s="911"/>
    </row>
    <row r="404">
      <c r="A404" s="724">
        <v>8829.0</v>
      </c>
      <c r="B404" s="932">
        <f>VLOOKUP(A404,tsnz!A:F,6,FALSE)</f>
        <v>2025</v>
      </c>
      <c r="C404" s="933" t="str">
        <f>VLOOKUP(A404,tsnz!A:E,5,FALSE)</f>
        <v>Full</v>
      </c>
      <c r="D404" s="934" t="str">
        <f>VLOOKUP(A404,tsnz!A:B,2,FALSE)</f>
        <v>Barry Lunn</v>
      </c>
      <c r="E404" s="935" t="str">
        <f>VLOOKUP(A404,'Team names'!A:G,7,FALSE)</f>
        <v>Plainsmen</v>
      </c>
      <c r="F404" s="936" t="str">
        <f>IF(ISNA(VLOOKUP(A404,tsnz!$A:$G,7,FALSE)), "",(VLOOKUP(A404,tsnz!$A:$G,7,FALSE)))</f>
        <v>D</v>
      </c>
      <c r="G404" s="911" t="str">
        <f t="array" ref="G404">IF(ISNA(VLOOKUP(A404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4" s="911"/>
      <c r="I404" s="911"/>
      <c r="J404" s="911"/>
      <c r="K404" s="911"/>
      <c r="L404" s="912">
        <f t="shared" si="1"/>
        <v>0</v>
      </c>
      <c r="M404" s="913">
        <f>IFERROR(__xludf.DUMMYFUNCTION("(sum(query(sort(transpose($G404:$K404), 1, false), ""select * limit 4"")))"),0.0)</f>
        <v>0</v>
      </c>
      <c r="N404" s="917"/>
      <c r="O404" s="917"/>
      <c r="P404" s="917"/>
      <c r="Q404" s="911"/>
      <c r="R404" s="911"/>
      <c r="S404" s="918"/>
      <c r="T404" s="918"/>
      <c r="U404" s="913"/>
    </row>
    <row r="405">
      <c r="A405" s="342">
        <v>8831.0</v>
      </c>
      <c r="B405" s="932">
        <f>VLOOKUP(A405,tsnz!A:F,6,FALSE)</f>
        <v>2025</v>
      </c>
      <c r="C405" s="933" t="str">
        <f>VLOOKUP(A405,tsnz!A:E,5,FALSE)</f>
        <v>Full</v>
      </c>
      <c r="D405" s="934" t="str">
        <f>VLOOKUP(A405,tsnz!A:B,2,FALSE)</f>
        <v>John Coe</v>
      </c>
      <c r="E405" s="935" t="str">
        <f>VLOOKUP(A405,'Team names'!A:G,7,FALSE)</f>
        <v>Plainsmen</v>
      </c>
      <c r="F405" s="936" t="str">
        <f>IF(ISNA(VLOOKUP(A405,tsnz!$A:$G,7,FALSE)), "",(VLOOKUP(A405,tsnz!$A:$G,7,FALSE)))</f>
        <v>B</v>
      </c>
      <c r="G405" s="911" t="str">
        <f t="array" ref="G405">IF(ISNA(VLOOKUP(A405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5" s="911"/>
      <c r="I405" s="911"/>
      <c r="J405" s="911"/>
      <c r="K405" s="911"/>
      <c r="L405" s="912">
        <f t="shared" si="1"/>
        <v>0</v>
      </c>
      <c r="M405" s="913">
        <f>IFERROR(__xludf.DUMMYFUNCTION("(sum(query(sort(transpose($G405:$K405), 1, false), ""select * limit 4"")))"),0.0)</f>
        <v>0</v>
      </c>
      <c r="N405" s="914"/>
      <c r="O405" s="911"/>
      <c r="P405" s="911"/>
      <c r="Q405" s="911"/>
      <c r="R405" s="911"/>
      <c r="S405" s="915"/>
      <c r="T405" s="916"/>
      <c r="U405" s="911"/>
    </row>
    <row r="406">
      <c r="A406" s="724">
        <v>8832.0</v>
      </c>
      <c r="B406" s="932">
        <f>VLOOKUP(A406,tsnz!A:F,6,FALSE)</f>
        <v>2025</v>
      </c>
      <c r="C406" s="933" t="str">
        <f>VLOOKUP(A406,tsnz!A:E,5,FALSE)</f>
        <v>Full</v>
      </c>
      <c r="D406" s="934" t="str">
        <f>VLOOKUP(A406,tsnz!A:B,2,FALSE)</f>
        <v>David Lewis</v>
      </c>
      <c r="E406" s="935" t="str">
        <f>VLOOKUP(A406,'Team names'!A:G,7,FALSE)</f>
        <v>Plainsmen</v>
      </c>
      <c r="F406" s="936" t="str">
        <f>IF(ISNA(VLOOKUP(A406,tsnz!$A:$G,7,FALSE)), "",(VLOOKUP(A406,tsnz!$A:$G,7,FALSE)))</f>
        <v>B</v>
      </c>
      <c r="G406" s="911" t="str">
        <f t="array" ref="G406">IF(ISNA(VLOOKUP(A406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6" s="911"/>
      <c r="I406" s="911"/>
      <c r="J406" s="911"/>
      <c r="K406" s="911"/>
      <c r="L406" s="912">
        <f t="shared" si="1"/>
        <v>0</v>
      </c>
      <c r="M406" s="913">
        <f>IFERROR(__xludf.DUMMYFUNCTION("(sum(query(sort(transpose($G406:$K406), 1, false), ""select * limit 4"")))"),0.0)</f>
        <v>0</v>
      </c>
      <c r="N406" s="917"/>
      <c r="O406" s="917"/>
      <c r="P406" s="917"/>
      <c r="Q406" s="911"/>
      <c r="R406" s="911"/>
      <c r="S406" s="918"/>
      <c r="T406" s="918"/>
      <c r="U406" s="913"/>
    </row>
    <row r="407">
      <c r="A407" s="724">
        <v>9334.0</v>
      </c>
      <c r="B407" s="932">
        <f>VLOOKUP(A407,tsnz!A:F,6,FALSE)</f>
        <v>2025</v>
      </c>
      <c r="C407" s="933" t="str">
        <f>VLOOKUP(A407,tsnz!A:E,5,FALSE)</f>
        <v>Junior</v>
      </c>
      <c r="D407" s="934" t="str">
        <f>VLOOKUP(A407,tsnz!A:B,2,FALSE)</f>
        <v>Oliver Mitchell</v>
      </c>
      <c r="E407" s="935" t="str">
        <f>VLOOKUP(A407,'Team names'!A:G,7,FALSE)</f>
        <v>Plainsmen</v>
      </c>
      <c r="F407" s="936" t="str">
        <f>IF(ISNA(VLOOKUP(A407,tsnz!$A:$G,7,FALSE)), "",(VLOOKUP(A407,tsnz!$A:$G,7,FALSE)))</f>
        <v>M</v>
      </c>
      <c r="G407" s="911" t="str">
        <f t="array" ref="G407">IF(ISNA(VLOOKUP(A407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7" s="911"/>
      <c r="I407" s="911"/>
      <c r="J407" s="911"/>
      <c r="K407" s="911"/>
      <c r="L407" s="912">
        <f t="shared" si="1"/>
        <v>0</v>
      </c>
      <c r="M407" s="913">
        <f>IFERROR(__xludf.DUMMYFUNCTION("(sum(query(sort(transpose($G407:$K407), 1, false), ""select * limit 4"")))"),0.0)</f>
        <v>0</v>
      </c>
      <c r="N407" s="920"/>
      <c r="O407" s="920"/>
      <c r="P407" s="920"/>
      <c r="Q407" s="920"/>
      <c r="R407" s="920"/>
      <c r="S407" s="921">
        <f>((SUM(N407:R407)-(ROUND(N407,0)+ROUND(O407,0)+ROUND(P407,0)+ROUND(Q407,0)+ROUND(R407,0)))/10)+ROUND(N407,0)+ROUND(O407,0)+ROUND(P407,0)+ROUND(Q407,0)+ROUND(R407,0)</f>
        <v>0</v>
      </c>
      <c r="T407" s="922"/>
      <c r="U407" s="923">
        <f>IFERROR(__xludf.DUMMYFUNCTION("(sum(query(sort(transpose($N407:$R407), 1, false), ""select * limit 4"")))"),0.0)</f>
        <v>0</v>
      </c>
    </row>
    <row r="408">
      <c r="A408" s="724">
        <v>9347.0</v>
      </c>
      <c r="B408" s="932">
        <f>VLOOKUP(A408,tsnz!A:F,6,FALSE)</f>
        <v>2026</v>
      </c>
      <c r="C408" s="933" t="str">
        <f>VLOOKUP(A408,tsnz!A:E,5,FALSE)</f>
        <v>Full</v>
      </c>
      <c r="D408" s="934" t="str">
        <f>VLOOKUP(A408,tsnz!A:B,2,FALSE)</f>
        <v>David Barnhill</v>
      </c>
      <c r="E408" s="935" t="str">
        <f>VLOOKUP(A408,'Team names'!A:G,7,FALSE)</f>
        <v>Plainsmen</v>
      </c>
      <c r="F408" s="936" t="str">
        <f>IF(ISNA(VLOOKUP(A408,tsnz!$A:$G,7,FALSE)), "",(VLOOKUP(A408,tsnz!$A:$G,7,FALSE)))</f>
        <v>C</v>
      </c>
      <c r="G408" s="911" t="str">
        <f t="array" ref="G408">IF(ISNA(VLOOKUP(A408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8" s="911"/>
      <c r="I408" s="911"/>
      <c r="J408" s="911"/>
      <c r="K408" s="911"/>
      <c r="L408" s="912">
        <f t="shared" si="1"/>
        <v>0</v>
      </c>
      <c r="M408" s="913">
        <f>IFERROR(__xludf.DUMMYFUNCTION("(sum(query(sort(transpose($G408:$K408), 1, false), ""select * limit 4"")))"),0.0)</f>
        <v>0</v>
      </c>
      <c r="N408" s="914"/>
      <c r="O408" s="911"/>
      <c r="P408" s="911"/>
      <c r="Q408" s="911"/>
      <c r="R408" s="911"/>
      <c r="S408" s="915"/>
      <c r="T408" s="915"/>
      <c r="U408" s="911"/>
    </row>
    <row r="409">
      <c r="A409" s="342">
        <v>9348.0</v>
      </c>
      <c r="B409" s="932">
        <f>VLOOKUP(A409,tsnz!A:F,6,FALSE)</f>
        <v>2025</v>
      </c>
      <c r="C409" s="933" t="str">
        <f>VLOOKUP(A409,tsnz!A:E,5,FALSE)</f>
        <v>Junior</v>
      </c>
      <c r="D409" s="934" t="str">
        <f>VLOOKUP(A409,tsnz!A:B,2,FALSE)</f>
        <v>Bree Greer</v>
      </c>
      <c r="E409" s="935" t="str">
        <f>VLOOKUP(A409,'Team names'!A:G,7,FALSE)</f>
        <v>Plainsmen</v>
      </c>
      <c r="F409" s="936" t="str">
        <f>IF(ISNA(VLOOKUP(A409,tsnz!$A:$G,7,FALSE)), "",(VLOOKUP(A409,tsnz!$A:$G,7,FALSE)))</f>
        <v>B</v>
      </c>
      <c r="G409" s="911" t="str">
        <f t="array" ref="G409">IF(ISNA(VLOOKUP(A409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09" s="911"/>
      <c r="I409" s="911"/>
      <c r="J409" s="911"/>
      <c r="K409" s="911"/>
      <c r="L409" s="912">
        <f t="shared" si="1"/>
        <v>0</v>
      </c>
      <c r="M409" s="913">
        <f>IFERROR(__xludf.DUMMYFUNCTION("(sum(query(sort(transpose($G409:$K409), 1, false), ""select * limit 4"")))"),0.0)</f>
        <v>0</v>
      </c>
      <c r="N409" s="920"/>
      <c r="O409" s="920"/>
      <c r="P409" s="920"/>
      <c r="Q409" s="920"/>
      <c r="R409" s="920"/>
      <c r="S409" s="921">
        <f>((SUM(N409:R409)-(ROUND(N409,0)+ROUND(O409,0)+ROUND(P409,0)+ROUND(Q409,0)+ROUND(R409,0)))/10)+ROUND(N409,0)+ROUND(O409,0)+ROUND(P409,0)+ROUND(Q409,0)+ROUND(R409,0)</f>
        <v>0</v>
      </c>
      <c r="T409" s="922"/>
      <c r="U409" s="923">
        <f>IFERROR(__xludf.DUMMYFUNCTION("(sum(query(sort(transpose($N409:$R409), 1, false), ""select * limit 4"")))"),0.0)</f>
        <v>0</v>
      </c>
    </row>
    <row r="410">
      <c r="A410" s="862">
        <v>9349.0</v>
      </c>
      <c r="B410" s="932">
        <f>VLOOKUP(A410,tsnz!A:F,6,FALSE)</f>
        <v>2025</v>
      </c>
      <c r="C410" s="933" t="str">
        <f>VLOOKUP(A410,tsnz!A:E,5,FALSE)</f>
        <v>Full</v>
      </c>
      <c r="D410" s="934" t="str">
        <f>VLOOKUP(A410,tsnz!A:B,2,FALSE)</f>
        <v>Tim Greer</v>
      </c>
      <c r="E410" s="935" t="str">
        <f>VLOOKUP(A410,'Team names'!A:G,7,FALSE)</f>
        <v>Plainsmen</v>
      </c>
      <c r="F410" s="936" t="str">
        <f>IF(ISNA(VLOOKUP(A410,tsnz!$A:$G,7,FALSE)), "",(VLOOKUP(A410,tsnz!$A:$G,7,FALSE)))</f>
        <v>B</v>
      </c>
      <c r="G410" s="911" t="str">
        <f t="array" ref="G410">IF(ISNA(VLOOKUP(A410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0" s="911"/>
      <c r="I410" s="911"/>
      <c r="J410" s="911"/>
      <c r="K410" s="911"/>
      <c r="L410" s="912">
        <f t="shared" si="1"/>
        <v>0</v>
      </c>
      <c r="M410" s="913">
        <f>IFERROR(__xludf.DUMMYFUNCTION("(sum(query(sort(transpose($G410:$K410), 1, false), ""select * limit 4"")))"),0.0)</f>
        <v>0</v>
      </c>
      <c r="N410" s="914"/>
      <c r="O410" s="911"/>
      <c r="P410" s="911"/>
      <c r="Q410" s="911"/>
      <c r="R410" s="911"/>
      <c r="S410" s="915"/>
      <c r="T410" s="916"/>
      <c r="U410" s="911"/>
    </row>
    <row r="411">
      <c r="A411" s="724">
        <v>9371.0</v>
      </c>
      <c r="B411" s="932">
        <f>VLOOKUP(A411,tsnz!A:F,6,FALSE)</f>
        <v>2025</v>
      </c>
      <c r="C411" s="933" t="str">
        <f>VLOOKUP(A411,tsnz!A:E,5,FALSE)</f>
        <v>Full</v>
      </c>
      <c r="D411" s="934" t="str">
        <f>VLOOKUP(A411,tsnz!A:B,2,FALSE)</f>
        <v>Abby Calder</v>
      </c>
      <c r="E411" s="935" t="str">
        <f>VLOOKUP(A411,'Team names'!A:G,7,FALSE)</f>
        <v>Plainsmen</v>
      </c>
      <c r="F411" s="936" t="str">
        <f>IF(ISNA(VLOOKUP(A411,tsnz!$A:$G,7,FALSE)), "",(VLOOKUP(A411,tsnz!$A:$G,7,FALSE)))</f>
        <v>C</v>
      </c>
      <c r="G411" s="911" t="str">
        <f t="array" ref="G411">IF(ISNA(VLOOKUP(A411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1" s="911"/>
      <c r="I411" s="911"/>
      <c r="J411" s="911"/>
      <c r="K411" s="911"/>
      <c r="L411" s="912">
        <f t="shared" si="1"/>
        <v>0</v>
      </c>
      <c r="M411" s="913">
        <f>IFERROR(__xludf.DUMMYFUNCTION("(sum(query(sort(transpose($G411:$K411), 1, false), ""select * limit 4"")))"),0.0)</f>
        <v>0</v>
      </c>
      <c r="N411" s="914"/>
      <c r="O411" s="911"/>
      <c r="P411" s="911"/>
      <c r="Q411" s="911"/>
      <c r="R411" s="911"/>
      <c r="S411" s="915"/>
      <c r="T411" s="916"/>
      <c r="U411" s="911"/>
    </row>
    <row r="412">
      <c r="A412" s="724">
        <v>9379.0</v>
      </c>
      <c r="B412" s="932">
        <f>VLOOKUP(A412,tsnz!A:F,6,FALSE)</f>
        <v>2025</v>
      </c>
      <c r="C412" s="933" t="str">
        <f>VLOOKUP(A412,tsnz!A:E,5,FALSE)</f>
        <v>Full</v>
      </c>
      <c r="D412" s="934" t="str">
        <f>VLOOKUP(A412,tsnz!A:B,2,FALSE)</f>
        <v>Steve Crummett</v>
      </c>
      <c r="E412" s="935" t="str">
        <f>VLOOKUP(A412,'Team names'!A:G,7,FALSE)</f>
        <v>Plainsmen</v>
      </c>
      <c r="F412" s="936" t="str">
        <f>IF(ISNA(VLOOKUP(A412,tsnz!$A:$G,7,FALSE)), "",(VLOOKUP(A412,tsnz!$A:$G,7,FALSE)))</f>
        <v>B</v>
      </c>
      <c r="G412" s="911" t="str">
        <f t="array" ref="G412">IF(ISNA(VLOOKUP(A412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2" s="911"/>
      <c r="I412" s="911"/>
      <c r="J412" s="911"/>
      <c r="K412" s="911"/>
      <c r="L412" s="912">
        <f t="shared" si="1"/>
        <v>0</v>
      </c>
      <c r="M412" s="913">
        <f>IFERROR(__xludf.DUMMYFUNCTION("(sum(query(sort(transpose($G412:$K412), 1, false), ""select * limit 4"")))"),0.0)</f>
        <v>0</v>
      </c>
      <c r="N412" s="914"/>
      <c r="O412" s="911"/>
      <c r="P412" s="911"/>
      <c r="Q412" s="911"/>
      <c r="R412" s="911"/>
      <c r="S412" s="915"/>
      <c r="T412" s="916"/>
      <c r="U412" s="911"/>
    </row>
    <row r="413">
      <c r="A413" s="724">
        <v>9474.0</v>
      </c>
      <c r="B413" s="932">
        <f>VLOOKUP(A413,tsnz!A:F,6,FALSE)</f>
        <v>2025</v>
      </c>
      <c r="C413" s="933" t="str">
        <f>VLOOKUP(A413,tsnz!A:E,5,FALSE)</f>
        <v>Full</v>
      </c>
      <c r="D413" s="934" t="str">
        <f>VLOOKUP(A413,tsnz!A:B,2,FALSE)</f>
        <v>Kev Fews</v>
      </c>
      <c r="E413" s="935" t="str">
        <f>VLOOKUP(A413,'Team names'!A:G,7,FALSE)</f>
        <v>Plainsmen</v>
      </c>
      <c r="F413" s="936" t="str">
        <f>IF(ISNA(VLOOKUP(A413,tsnz!$A:$G,7,FALSE)), "",(VLOOKUP(A413,tsnz!$A:$G,7,FALSE)))</f>
        <v>C</v>
      </c>
      <c r="G413" s="911" t="str">
        <f t="array" ref="G413">IF(ISNA(VLOOKUP(A413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3" s="911"/>
      <c r="I413" s="911"/>
      <c r="J413" s="911"/>
      <c r="K413" s="911"/>
      <c r="L413" s="912">
        <f t="shared" si="1"/>
        <v>0</v>
      </c>
      <c r="M413" s="913">
        <f>IFERROR(__xludf.DUMMYFUNCTION("(sum(query(sort(transpose($G413:$K413), 1, false), ""select * limit 4"")))"),0.0)</f>
        <v>0</v>
      </c>
      <c r="N413" s="917"/>
      <c r="O413" s="917"/>
      <c r="P413" s="917"/>
      <c r="Q413" s="917"/>
      <c r="R413" s="911"/>
      <c r="S413" s="915"/>
      <c r="T413" s="915"/>
      <c r="U413" s="911"/>
    </row>
    <row r="414">
      <c r="A414" s="724">
        <v>9564.0</v>
      </c>
      <c r="B414" s="932">
        <f>VLOOKUP(A414,tsnz!A:F,6,FALSE)</f>
        <v>2025</v>
      </c>
      <c r="C414" s="933" t="str">
        <f>VLOOKUP(A414,tsnz!A:E,5,FALSE)</f>
        <v>Social</v>
      </c>
      <c r="D414" s="934" t="str">
        <f>VLOOKUP(A414,tsnz!A:B,2,FALSE)</f>
        <v>Julian Evans</v>
      </c>
      <c r="E414" s="935" t="str">
        <f>VLOOKUP(A414,'Team names'!A:G,7,FALSE)</f>
        <v>Plainsmen</v>
      </c>
      <c r="F414" s="936" t="str">
        <f>IF(ISNA(VLOOKUP(A414,tsnz!$A:$G,7,FALSE)), "",(VLOOKUP(A414,tsnz!$A:$G,7,FALSE)))</f>
        <v>None</v>
      </c>
      <c r="G414" s="911" t="str">
        <f t="array" ref="G414">IF(ISNA(VLOOKUP(A414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4" s="911"/>
      <c r="I414" s="911"/>
      <c r="J414" s="911"/>
      <c r="K414" s="911"/>
      <c r="L414" s="912">
        <f t="shared" si="1"/>
        <v>0</v>
      </c>
      <c r="M414" s="913">
        <f>IFERROR(__xludf.DUMMYFUNCTION("(sum(query(sort(transpose($G414:$K414), 1, false), ""select * limit 4"")))"),0.0)</f>
        <v>0</v>
      </c>
      <c r="N414" s="917"/>
      <c r="O414" s="917"/>
      <c r="P414" s="917"/>
      <c r="Q414" s="917"/>
      <c r="R414" s="911"/>
      <c r="S414" s="915"/>
      <c r="T414" s="915"/>
      <c r="U414" s="911"/>
    </row>
    <row r="415">
      <c r="A415" s="342">
        <v>9617.0</v>
      </c>
      <c r="B415" s="932">
        <f>VLOOKUP(A415,tsnz!A:F,6,FALSE)</f>
        <v>2025</v>
      </c>
      <c r="C415" s="933" t="str">
        <f>VLOOKUP(A415,tsnz!A:E,5,FALSE)</f>
        <v>Junior</v>
      </c>
      <c r="D415" s="934" t="str">
        <f>VLOOKUP(A415,tsnz!A:B,2,FALSE)</f>
        <v>Lachlan Storey</v>
      </c>
      <c r="E415" s="935" t="str">
        <f>VLOOKUP(A415,'Team names'!A:G,7,FALSE)</f>
        <v>Plainsmen</v>
      </c>
      <c r="F415" s="936" t="str">
        <f>IF(ISNA(VLOOKUP(A415,tsnz!$A:$G,7,FALSE)), "",(VLOOKUP(A415,tsnz!$A:$G,7,FALSE)))</f>
        <v>C</v>
      </c>
      <c r="G415" s="911" t="str">
        <f t="array" ref="G415">IF(ISNA(VLOOKUP(A415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5" s="911"/>
      <c r="I415" s="911"/>
      <c r="J415" s="911"/>
      <c r="K415" s="911"/>
      <c r="L415" s="912">
        <f t="shared" si="1"/>
        <v>0</v>
      </c>
      <c r="M415" s="913">
        <f>IFERROR(__xludf.DUMMYFUNCTION("(sum(query(sort(transpose($G415:$K415), 1, false), ""select * limit 4"")))"),0.0)</f>
        <v>0</v>
      </c>
      <c r="N415" s="920"/>
      <c r="O415" s="920"/>
      <c r="P415" s="920"/>
      <c r="Q415" s="920"/>
      <c r="R415" s="920"/>
      <c r="S415" s="921">
        <f t="shared" ref="S415:S417" si="14">((SUM(N415:R415)-(ROUND(N415,0)+ROUND(O415,0)+ROUND(P415,0)+ROUND(Q415,0)+ROUND(R415,0)))/10)+ROUND(N415,0)+ROUND(O415,0)+ROUND(P415,0)+ROUND(Q415,0)+ROUND(R415,0)</f>
        <v>0</v>
      </c>
      <c r="T415" s="922"/>
      <c r="U415" s="923">
        <f>IFERROR(__xludf.DUMMYFUNCTION("(sum(query(sort(transpose($N415:$R415), 1, false), ""select * limit 4"")))"),0.0)</f>
        <v>0</v>
      </c>
    </row>
    <row r="416">
      <c r="A416" s="342">
        <v>9647.0</v>
      </c>
      <c r="B416" s="932">
        <f>VLOOKUP(A416,tsnz!A:F,6,FALSE)</f>
        <v>2025</v>
      </c>
      <c r="C416" s="933" t="str">
        <f>VLOOKUP(A416,tsnz!A:E,5,FALSE)</f>
        <v>Junior</v>
      </c>
      <c r="D416" s="934" t="str">
        <f>VLOOKUP(A416,tsnz!A:B,2,FALSE)</f>
        <v>Georgyna Orchard</v>
      </c>
      <c r="E416" s="935" t="str">
        <f>VLOOKUP(A416,'Team names'!A:G,7,FALSE)</f>
        <v>Plainsmen</v>
      </c>
      <c r="F416" s="936" t="str">
        <f>IF(ISNA(VLOOKUP(A416,tsnz!$A:$G,7,FALSE)), "",(VLOOKUP(A416,tsnz!$A:$G,7,FALSE)))</f>
        <v>A</v>
      </c>
      <c r="G416" s="911" t="str">
        <f t="array" ref="G416">IF(ISNA(VLOOKUP(A416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6" s="911"/>
      <c r="I416" s="911"/>
      <c r="J416" s="911"/>
      <c r="K416" s="911"/>
      <c r="L416" s="912">
        <f t="shared" si="1"/>
        <v>0</v>
      </c>
      <c r="M416" s="913">
        <f>IFERROR(__xludf.DUMMYFUNCTION("(sum(query(sort(transpose($G416:$K416), 1, false), ""select * limit 4"")))"),0.0)</f>
        <v>0</v>
      </c>
      <c r="N416" s="920"/>
      <c r="O416" s="920"/>
      <c r="P416" s="920"/>
      <c r="Q416" s="920"/>
      <c r="R416" s="920"/>
      <c r="S416" s="921">
        <f t="shared" si="14"/>
        <v>0</v>
      </c>
      <c r="T416" s="922"/>
      <c r="U416" s="923">
        <f>IFERROR(__xludf.DUMMYFUNCTION("(sum(query(sort(transpose($N416:$R416), 1, false), ""select * limit 4"")))"),0.0)</f>
        <v>0</v>
      </c>
    </row>
    <row r="417">
      <c r="A417" s="342">
        <v>9950.0</v>
      </c>
      <c r="B417" s="932">
        <f>VLOOKUP(A417,tsnz!A:F,6,FALSE)</f>
        <v>2025</v>
      </c>
      <c r="C417" s="933" t="str">
        <f>VLOOKUP(A417,tsnz!A:E,5,FALSE)</f>
        <v>Junior</v>
      </c>
      <c r="D417" s="934" t="str">
        <f>VLOOKUP(A417,tsnz!A:B,2,FALSE)</f>
        <v>Kimberlea Orchard</v>
      </c>
      <c r="E417" s="935" t="str">
        <f>VLOOKUP(A417,'Team names'!A:G,7,FALSE)</f>
        <v>Plainsmen</v>
      </c>
      <c r="F417" s="936" t="str">
        <f>IF(ISNA(VLOOKUP(A417,tsnz!$A:$G,7,FALSE)), "",(VLOOKUP(A417,tsnz!$A:$G,7,FALSE)))</f>
        <v>C</v>
      </c>
      <c r="G417" s="911" t="str">
        <f t="array" ref="G417">IF(ISNA(VLOOKUP(A417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7" s="911"/>
      <c r="I417" s="911"/>
      <c r="J417" s="911"/>
      <c r="K417" s="911"/>
      <c r="L417" s="912">
        <f t="shared" si="1"/>
        <v>0</v>
      </c>
      <c r="M417" s="913">
        <f>IFERROR(__xludf.DUMMYFUNCTION("(sum(query(sort(transpose($G417:$K417), 1, false), ""select * limit 4"")))"),0.0)</f>
        <v>0</v>
      </c>
      <c r="N417" s="920"/>
      <c r="O417" s="920"/>
      <c r="P417" s="920"/>
      <c r="Q417" s="920"/>
      <c r="R417" s="920"/>
      <c r="S417" s="921">
        <f t="shared" si="14"/>
        <v>0</v>
      </c>
      <c r="T417" s="922"/>
      <c r="U417" s="923">
        <f>IFERROR(__xludf.DUMMYFUNCTION("(sum(query(sort(transpose($N417:$R417), 1, false), ""select * limit 4"")))"),0.0)</f>
        <v>0</v>
      </c>
    </row>
    <row r="418">
      <c r="A418" s="724">
        <v>10052.0</v>
      </c>
      <c r="B418" s="932">
        <f>VLOOKUP(A418,tsnz!A:F,6,FALSE)</f>
        <v>2025</v>
      </c>
      <c r="C418" s="933" t="str">
        <f>VLOOKUP(A418,tsnz!A:E,5,FALSE)</f>
        <v>Junior</v>
      </c>
      <c r="D418" s="934" t="str">
        <f>VLOOKUP(A418,tsnz!A:B,2,FALSE)</f>
        <v>Seth Wright</v>
      </c>
      <c r="E418" s="935" t="str">
        <f>VLOOKUP(A418,'Team names'!A:G,7,FALSE)</f>
        <v>Plainsmen</v>
      </c>
      <c r="F418" s="936" t="str">
        <f>IF(ISNA(VLOOKUP(A418,tsnz!$A:$G,7,FALSE)), "",(VLOOKUP(A418,tsnz!$A:$G,7,FALSE)))</f>
        <v>C</v>
      </c>
      <c r="G418" s="911" t="str">
        <f t="array" ref="G418">IF(ISNA(VLOOKUP(A418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8" s="911"/>
      <c r="I418" s="911"/>
      <c r="J418" s="911"/>
      <c r="K418" s="911"/>
      <c r="L418" s="912">
        <f t="shared" si="1"/>
        <v>0</v>
      </c>
      <c r="M418" s="913">
        <f>IFERROR(__xludf.DUMMYFUNCTION("(sum(query(sort(transpose($G418:$K418), 1, false), ""select * limit 4"")))"),0.0)</f>
        <v>0</v>
      </c>
      <c r="N418" s="917"/>
      <c r="O418" s="917"/>
      <c r="P418" s="917"/>
      <c r="Q418" s="917"/>
      <c r="R418" s="911"/>
      <c r="S418" s="918"/>
      <c r="T418" s="918"/>
      <c r="U418" s="913">
        <f>IFERROR(__xludf.DUMMYFUNCTION("(sum(query(sort(transpose($N418:$P418), 1, false), ""select * limit 4"")))"),0.0)</f>
        <v>0</v>
      </c>
    </row>
    <row r="419">
      <c r="A419" s="724">
        <v>10079.0</v>
      </c>
      <c r="B419" s="932">
        <f>VLOOKUP(A419,tsnz!A:F,6,FALSE)</f>
        <v>2025</v>
      </c>
      <c r="C419" s="933" t="str">
        <f>VLOOKUP(A419,tsnz!A:E,5,FALSE)</f>
        <v>Super</v>
      </c>
      <c r="D419" s="934" t="str">
        <f>VLOOKUP(A419,tsnz!A:B,2,FALSE)</f>
        <v>Murray Steele</v>
      </c>
      <c r="E419" s="935" t="str">
        <f>VLOOKUP(A419,'Team names'!A:G,7,FALSE)</f>
        <v>Plainsmen</v>
      </c>
      <c r="F419" s="936" t="str">
        <f>IF(ISNA(VLOOKUP(A419,tsnz!$A:$G,7,FALSE)), "",(VLOOKUP(A419,tsnz!$A:$G,7,FALSE)))</f>
        <v>A</v>
      </c>
      <c r="G419" s="911" t="str">
        <f t="array" ref="G419">IF(ISNA(VLOOKUP(A419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19" s="911"/>
      <c r="I419" s="911"/>
      <c r="J419" s="911"/>
      <c r="K419" s="911"/>
      <c r="L419" s="912">
        <f t="shared" si="1"/>
        <v>0</v>
      </c>
      <c r="M419" s="913">
        <f>IFERROR(__xludf.DUMMYFUNCTION("(sum(query(sort(transpose($G419:$K419), 1, false), ""select * limit 4"")))"),0.0)</f>
        <v>0</v>
      </c>
      <c r="N419" s="917"/>
      <c r="O419" s="917"/>
      <c r="P419" s="917"/>
      <c r="Q419" s="917"/>
      <c r="R419" s="911"/>
      <c r="S419" s="915"/>
      <c r="T419" s="915"/>
      <c r="U419" s="911"/>
    </row>
    <row r="420">
      <c r="A420" s="724">
        <v>10176.0</v>
      </c>
      <c r="B420" s="932">
        <f>VLOOKUP(A420,tsnz!A:F,6,FALSE)</f>
        <v>2025</v>
      </c>
      <c r="C420" s="933" t="str">
        <f>VLOOKUP(A420,tsnz!A:E,5,FALSE)</f>
        <v>Junior</v>
      </c>
      <c r="D420" s="934" t="str">
        <f>VLOOKUP(A420,tsnz!A:B,2,FALSE)</f>
        <v>Monique McKenzie-Brown</v>
      </c>
      <c r="E420" s="935" t="str">
        <f>VLOOKUP(A420,'Team names'!A:G,7,FALSE)</f>
        <v>Plainsmen</v>
      </c>
      <c r="F420" s="936" t="str">
        <f>IF(ISNA(VLOOKUP(A420,tsnz!$A:$G,7,FALSE)), "",(VLOOKUP(A420,tsnz!$A:$G,7,FALSE)))</f>
        <v>C</v>
      </c>
      <c r="G420" s="911" t="str">
        <f t="array" ref="G420">IF(ISNA(VLOOKUP(A420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0" s="911"/>
      <c r="I420" s="911"/>
      <c r="J420" s="911"/>
      <c r="K420" s="911"/>
      <c r="L420" s="912">
        <f t="shared" si="1"/>
        <v>0</v>
      </c>
      <c r="M420" s="913">
        <f>IFERROR(__xludf.DUMMYFUNCTION("(sum(query(sort(transpose($G420:$K420), 1, false), ""select * limit 4"")))"),0.0)</f>
        <v>0</v>
      </c>
      <c r="N420" s="920"/>
      <c r="O420" s="920"/>
      <c r="P420" s="920"/>
      <c r="Q420" s="920"/>
      <c r="R420" s="920"/>
      <c r="S420" s="921">
        <f>((SUM(N420:R420)-(ROUND(N420,0)+ROUND(O420,0)+ROUND(P420,0)+ROUND(Q420,0)+ROUND(R420,0)))/10)+ROUND(N420,0)+ROUND(O420,0)+ROUND(P420,0)+ROUND(Q420,0)+ROUND(R420,0)</f>
        <v>0</v>
      </c>
      <c r="T420" s="922"/>
      <c r="U420" s="923">
        <f>IFERROR(__xludf.DUMMYFUNCTION("(sum(query(sort(transpose($N420:$R420), 1, false), ""select * limit 4"")))"),0.0)</f>
        <v>0</v>
      </c>
    </row>
    <row r="421">
      <c r="A421" s="724">
        <v>10181.0</v>
      </c>
      <c r="B421" s="932">
        <f>VLOOKUP(A421,tsnz!A:F,6,FALSE)</f>
        <v>2025</v>
      </c>
      <c r="C421" s="933" t="str">
        <f>VLOOKUP(A421,tsnz!A:E,5,FALSE)</f>
        <v>Family</v>
      </c>
      <c r="D421" s="934" t="str">
        <f>VLOOKUP(A421,tsnz!A:B,2,FALSE)</f>
        <v>Erica Lewis</v>
      </c>
      <c r="E421" s="935" t="str">
        <f>VLOOKUP(A421,'Team names'!A:G,7,FALSE)</f>
        <v>Plainsmen</v>
      </c>
      <c r="F421" s="936" t="str">
        <f>IF(ISNA(VLOOKUP(A421,tsnz!$A:$G,7,FALSE)), "",(VLOOKUP(A421,tsnz!$A:$G,7,FALSE)))</f>
        <v>C</v>
      </c>
      <c r="G421" s="911" t="str">
        <f t="array" ref="G421">IF(ISNA(VLOOKUP(A421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1" s="911"/>
      <c r="I421" s="911"/>
      <c r="J421" s="911"/>
      <c r="K421" s="911"/>
      <c r="L421" s="912">
        <f t="shared" si="1"/>
        <v>0</v>
      </c>
      <c r="M421" s="913">
        <f>IFERROR(__xludf.DUMMYFUNCTION("(sum(query(sort(transpose($G421:$K421), 1, false), ""select * limit 4"")))"),0.0)</f>
        <v>0</v>
      </c>
      <c r="N421" s="917"/>
      <c r="O421" s="917"/>
      <c r="P421" s="917"/>
      <c r="Q421" s="911"/>
      <c r="R421" s="911"/>
      <c r="S421" s="918"/>
      <c r="T421" s="918"/>
      <c r="U421" s="913"/>
    </row>
    <row r="422">
      <c r="A422" s="724">
        <v>10200.0</v>
      </c>
      <c r="B422" s="932">
        <f>VLOOKUP(A422,tsnz!A:F,6,FALSE)</f>
        <v>2025</v>
      </c>
      <c r="C422" s="933" t="str">
        <f>VLOOKUP(A422,tsnz!A:E,5,FALSE)</f>
        <v>Junior</v>
      </c>
      <c r="D422" s="934" t="str">
        <f>VLOOKUP(A422,tsnz!A:B,2,FALSE)</f>
        <v>Jack Cleaver</v>
      </c>
      <c r="E422" s="935" t="str">
        <f>VLOOKUP(A422,'Team names'!A:G,7,FALSE)</f>
        <v>Plainsmen</v>
      </c>
      <c r="F422" s="936" t="str">
        <f>IF(ISNA(VLOOKUP(A422,tsnz!$A:$G,7,FALSE)), "",(VLOOKUP(A422,tsnz!$A:$G,7,FALSE)))</f>
        <v>C</v>
      </c>
      <c r="G422" s="911" t="str">
        <f t="array" ref="G422">IF(ISNA(VLOOKUP(A422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2" s="911"/>
      <c r="I422" s="911"/>
      <c r="J422" s="911"/>
      <c r="K422" s="911"/>
      <c r="L422" s="912">
        <f t="shared" si="1"/>
        <v>0</v>
      </c>
      <c r="M422" s="913">
        <f>IFERROR(__xludf.DUMMYFUNCTION("(sum(query(sort(transpose($G422:$K422), 1, false), ""select * limit 4"")))"),0.0)</f>
        <v>0</v>
      </c>
      <c r="N422" s="917"/>
      <c r="O422" s="917"/>
      <c r="P422" s="917"/>
      <c r="Q422" s="917"/>
      <c r="R422" s="911"/>
      <c r="S422" s="918"/>
      <c r="T422" s="918"/>
      <c r="U422" s="913">
        <f>IFERROR(__xludf.DUMMYFUNCTION("(sum(query(sort(transpose($N422:$P422), 1, false), ""select * limit 4"")))"),0.0)</f>
        <v>0</v>
      </c>
    </row>
    <row r="423">
      <c r="A423" s="724">
        <v>10282.0</v>
      </c>
      <c r="B423" s="932">
        <f>VLOOKUP(A423,tsnz!A:F,6,FALSE)</f>
        <v>2025</v>
      </c>
      <c r="C423" s="933" t="str">
        <f>VLOOKUP(A423,tsnz!A:E,5,FALSE)</f>
        <v>Junior</v>
      </c>
      <c r="D423" s="934" t="str">
        <f>VLOOKUP(A423,tsnz!A:B,2,FALSE)</f>
        <v>Oliver Kelly</v>
      </c>
      <c r="E423" s="935" t="str">
        <f>VLOOKUP(A423,'Team names'!A:G,7,FALSE)</f>
        <v>Plainsmen</v>
      </c>
      <c r="F423" s="936" t="str">
        <f>IF(ISNA(VLOOKUP(A423,tsnz!$A:$G,7,FALSE)), "",(VLOOKUP(A423,tsnz!$A:$G,7,FALSE)))</f>
        <v>C</v>
      </c>
      <c r="G423" s="911" t="str">
        <f t="array" ref="G423">IF(ISNA(VLOOKUP(A423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3" s="911"/>
      <c r="I423" s="911"/>
      <c r="J423" s="911"/>
      <c r="K423" s="911"/>
      <c r="L423" s="912">
        <f t="shared" si="1"/>
        <v>0</v>
      </c>
      <c r="M423" s="913">
        <f>IFERROR(__xludf.DUMMYFUNCTION("(sum(query(sort(transpose($G423:$K423), 1, false), ""select * limit 4"")))"),0.0)</f>
        <v>0</v>
      </c>
      <c r="N423" s="917"/>
      <c r="O423" s="917"/>
      <c r="P423" s="917"/>
      <c r="Q423" s="917"/>
      <c r="R423" s="911"/>
      <c r="S423" s="918"/>
      <c r="T423" s="918"/>
      <c r="U423" s="913">
        <f>IFERROR(__xludf.DUMMYFUNCTION("(sum(query(sort(transpose($N423:$P423), 1, false), ""select * limit 4"")))"),0.0)</f>
        <v>0</v>
      </c>
    </row>
    <row r="424">
      <c r="A424" s="853">
        <v>10415.0</v>
      </c>
      <c r="B424" s="932">
        <f>VLOOKUP(A424,tsnz!A:F,6,FALSE)</f>
        <v>2025</v>
      </c>
      <c r="C424" s="933" t="str">
        <f>VLOOKUP(A424,tsnz!A:E,5,FALSE)</f>
        <v>Junior</v>
      </c>
      <c r="D424" s="934" t="str">
        <f>VLOOKUP(A424,tsnz!A:B,2,FALSE)</f>
        <v>Chloe Lovett</v>
      </c>
      <c r="E424" s="935" t="str">
        <f>VLOOKUP(A424,'Team names'!A:G,7,FALSE)</f>
        <v>Plainsmen</v>
      </c>
      <c r="F424" s="936" t="str">
        <f>IF(ISNA(VLOOKUP(A424,tsnz!$A:$G,7,FALSE)), "",(VLOOKUP(A424,tsnz!$A:$G,7,FALSE)))</f>
        <v>D</v>
      </c>
      <c r="G424" s="911" t="str">
        <f t="array" ref="G424">IF(ISNA(VLOOKUP(A424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4" s="911"/>
      <c r="I424" s="911"/>
      <c r="J424" s="911"/>
      <c r="K424" s="911"/>
      <c r="L424" s="912">
        <f t="shared" si="1"/>
        <v>0</v>
      </c>
      <c r="M424" s="913">
        <f>IFERROR(__xludf.DUMMYFUNCTION("(sum(query(sort(transpose($G424:$K424), 1, false), ""select * limit 4"")))"),0.0)</f>
        <v>0</v>
      </c>
      <c r="N424" s="920"/>
      <c r="O424" s="920"/>
      <c r="P424" s="920"/>
      <c r="Q424" s="920"/>
      <c r="R424" s="920"/>
      <c r="S424" s="921">
        <f>((SUM(N424:R424)-(ROUND(N424,0)+ROUND(O424,0)+ROUND(P424,0)+ROUND(Q424,0)+ROUND(R424,0)))/10)+ROUND(N424,0)+ROUND(O424,0)+ROUND(P424,0)+ROUND(Q424,0)+ROUND(R424,0)</f>
        <v>0</v>
      </c>
      <c r="T424" s="922"/>
      <c r="U424" s="923">
        <f>IFERROR(__xludf.DUMMYFUNCTION("(sum(query(sort(transpose($N424:$R424), 1, false), ""select * limit 4"")))"),0.0)</f>
        <v>0</v>
      </c>
    </row>
    <row r="425">
      <c r="A425" s="724">
        <v>10126.0</v>
      </c>
      <c r="B425" s="932">
        <f>VLOOKUP(A425,tsnz!A:F,6,FALSE)</f>
        <v>2025</v>
      </c>
      <c r="C425" s="933" t="str">
        <f>VLOOKUP(A425,tsnz!A:E,5,FALSE)</f>
        <v>Full</v>
      </c>
      <c r="D425" s="934" t="str">
        <f>VLOOKUP(A425,tsnz!A:B,2,FALSE)</f>
        <v>Warrick Lill</v>
      </c>
      <c r="E425" s="935" t="str">
        <f>VLOOKUP(A425,'Team names'!A:G,7,FALSE)</f>
        <v>Plainsmen</v>
      </c>
      <c r="F425" s="936" t="str">
        <f>IF(ISNA(VLOOKUP(A425,tsnz!$A:$G,7,FALSE)), "",(VLOOKUP(A425,tsnz!$A:$G,7,FALSE)))</f>
        <v>B</v>
      </c>
      <c r="G425" s="911" t="str">
        <f t="array" ref="G425">IF(ISNA(VLOOKUP(A425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5" s="911"/>
      <c r="I425" s="911"/>
      <c r="J425" s="911"/>
      <c r="K425" s="911"/>
      <c r="L425" s="912">
        <f t="shared" si="1"/>
        <v>0</v>
      </c>
      <c r="M425" s="913">
        <f>IFERROR(__xludf.DUMMYFUNCTION("(sum(query(sort(transpose($G425:$K425), 1, false), ""select * limit 4"")))"),0.0)</f>
        <v>0</v>
      </c>
      <c r="N425" s="914"/>
      <c r="O425" s="911"/>
      <c r="P425" s="911"/>
      <c r="Q425" s="911"/>
      <c r="R425" s="911"/>
      <c r="S425" s="915"/>
      <c r="T425" s="915"/>
      <c r="U425" s="911"/>
    </row>
    <row r="426">
      <c r="A426" s="724">
        <v>3357.0</v>
      </c>
      <c r="B426" s="932">
        <f>VLOOKUP(A426,tsnz!A:F,6,FALSE)</f>
        <v>2025</v>
      </c>
      <c r="C426" s="933" t="str">
        <f>VLOOKUP(A426,tsnz!A:E,5,FALSE)</f>
        <v>Social</v>
      </c>
      <c r="D426" s="934" t="str">
        <f>VLOOKUP(A426,tsnz!A:B,2,FALSE)</f>
        <v>Wayne Tubb</v>
      </c>
      <c r="E426" s="935" t="str">
        <f>VLOOKUP(A426,'Team names'!A:G,7,FALSE)</f>
        <v>Plainsmen</v>
      </c>
      <c r="F426" s="936" t="str">
        <f>IF(ISNA(VLOOKUP(A426,tsnz!$A:$G,7,FALSE)), "",(VLOOKUP(A426,tsnz!$A:$G,7,FALSE)))</f>
        <v>None</v>
      </c>
      <c r="G426" s="911" t="str">
        <f t="array" ref="G426">IF(ISNA(VLOOKUP(A426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6" s="911"/>
      <c r="I426" s="911"/>
      <c r="J426" s="911"/>
      <c r="K426" s="911"/>
      <c r="L426" s="912">
        <f t="shared" si="1"/>
        <v>0</v>
      </c>
      <c r="M426" s="913">
        <f>IFERROR(__xludf.DUMMYFUNCTION("(sum(query(sort(transpose($G426:$K426), 1, false), ""select * limit 4"")))"),0.0)</f>
        <v>0</v>
      </c>
      <c r="N426" s="914"/>
      <c r="O426" s="911"/>
      <c r="P426" s="911"/>
      <c r="Q426" s="911"/>
      <c r="R426" s="911"/>
      <c r="S426" s="915"/>
      <c r="T426" s="915"/>
      <c r="U426" s="911"/>
    </row>
    <row r="427">
      <c r="A427" s="853">
        <v>10397.0</v>
      </c>
      <c r="B427" s="932">
        <f>VLOOKUP(A427,tsnz!A:F,6,FALSE)</f>
        <v>2025</v>
      </c>
      <c r="C427" s="933" t="str">
        <f>VLOOKUP(A427,tsnz!A:E,5,FALSE)</f>
        <v>Junior</v>
      </c>
      <c r="D427" s="934" t="str">
        <f>VLOOKUP(A427,tsnz!A:B,2,FALSE)</f>
        <v>Zoey Revely</v>
      </c>
      <c r="E427" s="935" t="str">
        <f>VLOOKUP(A427,'Team names'!A:G,7,FALSE)</f>
        <v>Plainsmen</v>
      </c>
      <c r="F427" s="936" t="str">
        <f>IF(ISNA(VLOOKUP(A427,tsnz!$A:$G,7,FALSE)), "",(VLOOKUP(A427,tsnz!$A:$G,7,FALSE)))</f>
        <v>D</v>
      </c>
      <c r="G427" s="911" t="str">
        <f t="array" ref="G427">IF(ISNA(VLOOKUP(A427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7" s="911"/>
      <c r="I427" s="911"/>
      <c r="J427" s="911"/>
      <c r="K427" s="911"/>
      <c r="L427" s="912">
        <f t="shared" si="1"/>
        <v>0</v>
      </c>
      <c r="M427" s="913">
        <f>IFERROR(__xludf.DUMMYFUNCTION("(sum(query(sort(transpose($G427:$K427), 1, false), ""select * limit 4"")))"),0.0)</f>
        <v>0</v>
      </c>
      <c r="N427" s="914"/>
      <c r="O427" s="911"/>
      <c r="P427" s="917"/>
      <c r="Q427" s="911"/>
      <c r="R427" s="911"/>
      <c r="S427" s="918">
        <f>((SUM(N427:R427)-(ROUND(N427,0)+ROUND(O427,0)+ROUND(P427,0)+ROUND(Q427,0)+ROUND(R427,0)))/10)+ROUND(N427,0)+ROUND(O427,0)+ROUND(P427,0)+ROUND(Q427,0)+ROUND(R427,0)</f>
        <v>0</v>
      </c>
      <c r="T427" s="918"/>
      <c r="U427" s="913">
        <f>IFERROR(__xludf.DUMMYFUNCTION("(sum(query(sort(transpose($N427:$P427), 1, false), ""select * limit 4"")))"),0.0)</f>
        <v>0</v>
      </c>
    </row>
    <row r="428">
      <c r="A428" s="724">
        <v>1152.0</v>
      </c>
      <c r="B428" s="932">
        <f>VLOOKUP(A428,tsnz!A:F,6,FALSE)</f>
        <v>2025</v>
      </c>
      <c r="C428" s="933" t="str">
        <f>VLOOKUP(A428,tsnz!A:E,5,FALSE)</f>
        <v>Full</v>
      </c>
      <c r="D428" s="934" t="str">
        <f>VLOOKUP(A428,tsnz!A:B,2,FALSE)</f>
        <v>Darrell Gentle</v>
      </c>
      <c r="E428" s="935" t="str">
        <f>VLOOKUP(A428,'Team names'!A:G,7,FALSE)</f>
        <v>Southland Centurions</v>
      </c>
      <c r="F428" s="936" t="str">
        <f>IF(ISNA(VLOOKUP(A428,tsnz!$A:$G,7,FALSE)), "",(VLOOKUP(A428,tsnz!$A:$G,7,FALSE)))</f>
        <v>B</v>
      </c>
      <c r="G428" s="911" t="str">
        <f t="array" ref="G428">IF(ISNA(VLOOKUP(A428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8" s="911"/>
      <c r="I428" s="911"/>
      <c r="J428" s="911"/>
      <c r="K428" s="911"/>
      <c r="L428" s="912">
        <f t="shared" si="1"/>
        <v>0</v>
      </c>
      <c r="M428" s="913">
        <f>IFERROR(__xludf.DUMMYFUNCTION("(sum(query(sort(transpose($G428:$K428), 1, false), ""select * limit 4"")))"),0.0)</f>
        <v>0</v>
      </c>
      <c r="N428" s="914"/>
      <c r="O428" s="911"/>
      <c r="P428" s="917"/>
      <c r="Q428" s="911"/>
      <c r="R428" s="911"/>
      <c r="S428" s="918"/>
      <c r="T428" s="918"/>
      <c r="U428" s="913"/>
    </row>
    <row r="429">
      <c r="A429" s="724">
        <v>1187.0</v>
      </c>
      <c r="B429" s="932">
        <f>VLOOKUP(A429,tsnz!A:F,6,FALSE)</f>
        <v>2025</v>
      </c>
      <c r="C429" s="933" t="str">
        <f>VLOOKUP(A429,tsnz!A:E,5,FALSE)</f>
        <v>Full</v>
      </c>
      <c r="D429" s="934" t="str">
        <f>VLOOKUP(A429,tsnz!A:B,2,FALSE)</f>
        <v>Ken Chittock</v>
      </c>
      <c r="E429" s="935" t="str">
        <f>VLOOKUP(A429,'Team names'!A:G,7,FALSE)</f>
        <v>Southland Centurions</v>
      </c>
      <c r="F429" s="936" t="str">
        <f>IF(ISNA(VLOOKUP(A429,tsnz!$A:$G,7,FALSE)), "",(VLOOKUP(A429,tsnz!$A:$G,7,FALSE)))</f>
        <v>A</v>
      </c>
      <c r="G429" s="911" t="str">
        <f t="array" ref="G429">IF(ISNA(VLOOKUP(A429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29" s="911"/>
      <c r="I429" s="911"/>
      <c r="J429" s="911"/>
      <c r="K429" s="911"/>
      <c r="L429" s="912">
        <f t="shared" si="1"/>
        <v>0</v>
      </c>
      <c r="M429" s="913">
        <f>IFERROR(__xludf.DUMMYFUNCTION("(sum(query(sort(transpose($G429:$K429), 1, false), ""select * limit 4"")))"),0.0)</f>
        <v>0</v>
      </c>
      <c r="N429" s="917"/>
      <c r="O429" s="917"/>
      <c r="P429" s="917"/>
      <c r="Q429" s="917"/>
      <c r="R429" s="911"/>
      <c r="S429" s="918"/>
      <c r="T429" s="918"/>
      <c r="U429" s="913"/>
    </row>
    <row r="430">
      <c r="A430" s="724">
        <v>1193.0</v>
      </c>
      <c r="B430" s="932">
        <f>VLOOKUP(A430,tsnz!A:F,6,FALSE)</f>
        <v>2025</v>
      </c>
      <c r="C430" s="933" t="str">
        <f>VLOOKUP(A430,tsnz!A:E,5,FALSE)</f>
        <v>Social</v>
      </c>
      <c r="D430" s="934" t="str">
        <f>VLOOKUP(A430,tsnz!A:B,2,FALSE)</f>
        <v>John Cunningham</v>
      </c>
      <c r="E430" s="935" t="str">
        <f>VLOOKUP(A430,'Team names'!A:G,7,FALSE)</f>
        <v>Southland Centurions</v>
      </c>
      <c r="F430" s="936" t="str">
        <f>IF(ISNA(VLOOKUP(A430,tsnz!$A:$G,7,FALSE)), "",(VLOOKUP(A430,tsnz!$A:$G,7,FALSE)))</f>
        <v>D</v>
      </c>
      <c r="G430" s="911" t="str">
        <f t="array" ref="G430">IF(ISNA(VLOOKUP(A430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0" s="911"/>
      <c r="I430" s="911"/>
      <c r="J430" s="911"/>
      <c r="K430" s="911"/>
      <c r="L430" s="912">
        <f t="shared" si="1"/>
        <v>0</v>
      </c>
      <c r="M430" s="913">
        <f>IFERROR(__xludf.DUMMYFUNCTION("(sum(query(sort(transpose($G430:$K430), 1, false), ""select * limit 4"")))"),0.0)</f>
        <v>0</v>
      </c>
      <c r="N430" s="917"/>
      <c r="O430" s="917"/>
      <c r="P430" s="917"/>
      <c r="Q430" s="917"/>
      <c r="R430" s="911"/>
      <c r="S430" s="918"/>
      <c r="T430" s="918"/>
      <c r="U430" s="913"/>
    </row>
    <row r="431">
      <c r="A431" s="724">
        <v>1200.0</v>
      </c>
      <c r="B431" s="932">
        <f>VLOOKUP(A431,tsnz!A:F,6,FALSE)</f>
        <v>2025</v>
      </c>
      <c r="C431" s="933" t="str">
        <f>VLOOKUP(A431,tsnz!A:E,5,FALSE)</f>
        <v>Full</v>
      </c>
      <c r="D431" s="934" t="str">
        <f>VLOOKUP(A431,tsnz!A:B,2,FALSE)</f>
        <v>Mary Goodwin</v>
      </c>
      <c r="E431" s="935" t="str">
        <f>VLOOKUP(A431,'Team names'!A:G,7,FALSE)</f>
        <v>Southland Centurions</v>
      </c>
      <c r="F431" s="936" t="str">
        <f>IF(ISNA(VLOOKUP(A431,tsnz!$A:$G,7,FALSE)), "",(VLOOKUP(A431,tsnz!$A:$G,7,FALSE)))</f>
        <v>B</v>
      </c>
      <c r="G431" s="911" t="str">
        <f t="array" ref="G431">IF(ISNA(VLOOKUP(A431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1" s="911"/>
      <c r="I431" s="911"/>
      <c r="J431" s="911"/>
      <c r="K431" s="911"/>
      <c r="L431" s="929">
        <f t="shared" si="1"/>
        <v>0</v>
      </c>
      <c r="M431" s="913">
        <f>IFERROR(__xludf.DUMMYFUNCTION("(sum(query(sort(transpose($G431:$K431), 1, false), ""select * limit 4"")))"),0.0)</f>
        <v>0</v>
      </c>
      <c r="N431" s="914"/>
      <c r="O431" s="911"/>
      <c r="P431" s="911"/>
      <c r="Q431" s="911"/>
      <c r="R431" s="911"/>
      <c r="S431" s="915"/>
      <c r="T431" s="916"/>
      <c r="U431" s="911"/>
    </row>
    <row r="432">
      <c r="A432" s="342">
        <v>1215.0</v>
      </c>
      <c r="B432" s="932">
        <f>VLOOKUP(A432,tsnz!A:F,6,FALSE)</f>
        <v>2025</v>
      </c>
      <c r="C432" s="933" t="str">
        <f>VLOOKUP(A432,tsnz!A:E,5,FALSE)</f>
        <v>Full</v>
      </c>
      <c r="D432" s="934" t="str">
        <f>VLOOKUP(A432,tsnz!A:B,2,FALSE)</f>
        <v>Nicola McKay</v>
      </c>
      <c r="E432" s="935" t="str">
        <f>VLOOKUP(A432,'Team names'!A:G,7,FALSE)</f>
        <v>Southland Centurions</v>
      </c>
      <c r="F432" s="936" t="str">
        <f>IF(ISNA(VLOOKUP(A432,tsnz!$A:$G,7,FALSE)), "",(VLOOKUP(A432,tsnz!$A:$G,7,FALSE)))</f>
        <v>M</v>
      </c>
      <c r="G432" s="911" t="str">
        <f t="array" ref="G432">IF(ISNA(VLOOKUP(A432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2" s="911"/>
      <c r="I432" s="911"/>
      <c r="J432" s="911"/>
      <c r="K432" s="911"/>
      <c r="L432" s="912">
        <f t="shared" si="1"/>
        <v>0</v>
      </c>
      <c r="M432" s="913">
        <f>IFERROR(__xludf.DUMMYFUNCTION("(sum(query(sort(transpose($G432:$K432), 1, false), ""select * limit 4"")))"),0.0)</f>
        <v>0</v>
      </c>
      <c r="N432" s="914"/>
      <c r="O432" s="911"/>
      <c r="P432" s="911"/>
      <c r="Q432" s="911"/>
      <c r="R432" s="911"/>
      <c r="S432" s="915"/>
      <c r="T432" s="916"/>
      <c r="U432" s="911"/>
    </row>
    <row r="433">
      <c r="A433" s="857">
        <v>1220.0</v>
      </c>
      <c r="B433" s="932">
        <f>VLOOKUP(A433,tsnz!A:F,6,FALSE)</f>
        <v>2025</v>
      </c>
      <c r="C433" s="933" t="str">
        <f>VLOOKUP(A433,tsnz!A:E,5,FALSE)</f>
        <v>Full</v>
      </c>
      <c r="D433" s="934" t="str">
        <f>VLOOKUP(A433,tsnz!A:B,2,FALSE)</f>
        <v>Ron Hunter</v>
      </c>
      <c r="E433" s="935" t="str">
        <f>VLOOKUP(A433,'Team names'!A:G,7,FALSE)</f>
        <v>Southland Centurions</v>
      </c>
      <c r="F433" s="936" t="str">
        <f>IF(ISNA(VLOOKUP(A433,tsnz!$A:$G,7,FALSE)), "",(VLOOKUP(A433,tsnz!$A:$G,7,FALSE)))</f>
        <v>B</v>
      </c>
      <c r="G433" s="911" t="str">
        <f t="array" ref="G433">IF(ISNA(VLOOKUP(A433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3" s="911"/>
      <c r="I433" s="911"/>
      <c r="J433" s="911"/>
      <c r="K433" s="911"/>
      <c r="L433" s="912">
        <f t="shared" si="1"/>
        <v>0</v>
      </c>
      <c r="M433" s="913">
        <f>IFERROR(__xludf.DUMMYFUNCTION("(sum(query(sort(transpose($G433:$K433), 1, false), ""select * limit 4"")))"),0.0)</f>
        <v>0</v>
      </c>
      <c r="N433" s="917"/>
      <c r="O433" s="917"/>
      <c r="P433" s="917"/>
      <c r="Q433" s="917"/>
      <c r="R433" s="911"/>
      <c r="S433" s="918"/>
      <c r="T433" s="918"/>
      <c r="U433" s="913"/>
    </row>
    <row r="434">
      <c r="A434" s="342">
        <v>1251.0</v>
      </c>
      <c r="B434" s="932">
        <f>VLOOKUP(A434,tsnz!A:F,6,FALSE)</f>
        <v>2025</v>
      </c>
      <c r="C434" s="933" t="str">
        <f>VLOOKUP(A434,tsnz!A:E,5,FALSE)</f>
        <v>Family</v>
      </c>
      <c r="D434" s="934" t="str">
        <f>VLOOKUP(A434,tsnz!A:B,2,FALSE)</f>
        <v>Katrina Quigley</v>
      </c>
      <c r="E434" s="935" t="str">
        <f>VLOOKUP(A434,'Team names'!A:G,7,FALSE)</f>
        <v>Southland Centurions</v>
      </c>
      <c r="F434" s="936" t="str">
        <f>IF(ISNA(VLOOKUP(A434,tsnz!$A:$G,7,FALSE)), "",(VLOOKUP(A434,tsnz!$A:$G,7,FALSE)))</f>
        <v>A</v>
      </c>
      <c r="G434" s="911" t="str">
        <f t="array" ref="G434">IF(ISNA(VLOOKUP(A434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4" s="911"/>
      <c r="I434" s="911"/>
      <c r="J434" s="911"/>
      <c r="K434" s="911"/>
      <c r="L434" s="912">
        <f t="shared" si="1"/>
        <v>0</v>
      </c>
      <c r="M434" s="913">
        <f>IFERROR(__xludf.DUMMYFUNCTION("(sum(query(sort(transpose($G434:$K434), 1, false), ""select * limit 4"")))"),0.0)</f>
        <v>0</v>
      </c>
      <c r="N434" s="914"/>
      <c r="O434" s="911"/>
      <c r="P434" s="911"/>
      <c r="Q434" s="911"/>
      <c r="R434" s="911"/>
      <c r="S434" s="915"/>
      <c r="T434" s="916"/>
      <c r="U434" s="911"/>
    </row>
    <row r="435">
      <c r="A435" s="724">
        <v>1265.0</v>
      </c>
      <c r="B435" s="932">
        <f>VLOOKUP(A435,tsnz!A:F,6,FALSE)</f>
        <v>2025</v>
      </c>
      <c r="C435" s="933" t="str">
        <f>VLOOKUP(A435,tsnz!A:E,5,FALSE)</f>
        <v>Full</v>
      </c>
      <c r="D435" s="934" t="str">
        <f>VLOOKUP(A435,tsnz!A:B,2,FALSE)</f>
        <v>Mark Rule</v>
      </c>
      <c r="E435" s="935" t="str">
        <f>VLOOKUP(A435,'Team names'!A:G,7,FALSE)</f>
        <v>Southland Centurions</v>
      </c>
      <c r="F435" s="936" t="str">
        <f>IF(ISNA(VLOOKUP(A435,tsnz!$A:$G,7,FALSE)), "",(VLOOKUP(A435,tsnz!$A:$G,7,FALSE)))</f>
        <v>A</v>
      </c>
      <c r="G435" s="911" t="str">
        <f t="array" ref="G435">IF(ISNA(VLOOKUP(A435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5" s="911"/>
      <c r="I435" s="911"/>
      <c r="J435" s="911"/>
      <c r="K435" s="911"/>
      <c r="L435" s="912">
        <f t="shared" si="1"/>
        <v>0</v>
      </c>
      <c r="M435" s="913">
        <f>IFERROR(__xludf.DUMMYFUNCTION("(sum(query(sort(transpose($G435:$K435), 1, false), ""select * limit 4"")))"),0.0)</f>
        <v>0</v>
      </c>
      <c r="N435" s="914"/>
      <c r="O435" s="911"/>
      <c r="P435" s="911"/>
      <c r="Q435" s="911"/>
      <c r="R435" s="911"/>
      <c r="S435" s="915"/>
      <c r="T435" s="916"/>
      <c r="U435" s="911"/>
    </row>
    <row r="436">
      <c r="A436" s="724">
        <v>1287.0</v>
      </c>
      <c r="B436" s="932">
        <f>VLOOKUP(A436,tsnz!A:F,6,FALSE)</f>
        <v>2025</v>
      </c>
      <c r="C436" s="933" t="str">
        <f>VLOOKUP(A436,tsnz!A:E,5,FALSE)</f>
        <v>Super</v>
      </c>
      <c r="D436" s="934" t="str">
        <f>VLOOKUP(A436,tsnz!A:B,2,FALSE)</f>
        <v>Earnie Herman</v>
      </c>
      <c r="E436" s="935" t="str">
        <f>VLOOKUP(A436,'Team names'!A:G,7,FALSE)</f>
        <v>Southland Centurions</v>
      </c>
      <c r="F436" s="936" t="str">
        <f>IF(ISNA(VLOOKUP(A436,tsnz!$A:$G,7,FALSE)), "",(VLOOKUP(A436,tsnz!$A:$G,7,FALSE)))</f>
        <v>C</v>
      </c>
      <c r="G436" s="911" t="str">
        <f t="array" ref="G436">IF(ISNA(VLOOKUP(A436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6" s="911"/>
      <c r="I436" s="911"/>
      <c r="J436" s="911"/>
      <c r="K436" s="911"/>
      <c r="L436" s="912">
        <f t="shared" si="1"/>
        <v>0</v>
      </c>
      <c r="M436" s="913">
        <f>IFERROR(__xludf.DUMMYFUNCTION("(sum(query(sort(transpose($G436:$K436), 1, false), ""select * limit 4"")))"),0.0)</f>
        <v>0</v>
      </c>
      <c r="N436" s="914"/>
      <c r="O436" s="911"/>
      <c r="P436" s="911"/>
      <c r="Q436" s="911"/>
      <c r="R436" s="911"/>
      <c r="S436" s="915"/>
      <c r="T436" s="915"/>
      <c r="U436" s="911"/>
    </row>
    <row r="437">
      <c r="A437" s="724">
        <v>1305.0</v>
      </c>
      <c r="B437" s="932">
        <f>VLOOKUP(A437,tsnz!A:F,6,FALSE)</f>
        <v>2026</v>
      </c>
      <c r="C437" s="933" t="str">
        <f>VLOOKUP(A437,tsnz!A:E,5,FALSE)</f>
        <v>Social</v>
      </c>
      <c r="D437" s="934" t="str">
        <f>VLOOKUP(A437,tsnz!A:B,2,FALSE)</f>
        <v>Kenneth Johnston</v>
      </c>
      <c r="E437" s="935" t="str">
        <f>VLOOKUP(A437,'Team names'!A:G,7,FALSE)</f>
        <v>Southland Centurions</v>
      </c>
      <c r="F437" s="936" t="str">
        <f>IF(ISNA(VLOOKUP(A437,tsnz!$A:$G,7,FALSE)), "",(VLOOKUP(A437,tsnz!$A:$G,7,FALSE)))</f>
        <v>None</v>
      </c>
      <c r="G437" s="911" t="str">
        <f t="array" ref="G437">IF(ISNA(VLOOKUP(A437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7" s="911"/>
      <c r="I437" s="911"/>
      <c r="J437" s="911"/>
      <c r="K437" s="911"/>
      <c r="L437" s="912">
        <f t="shared" si="1"/>
        <v>0</v>
      </c>
      <c r="M437" s="913">
        <f>IFERROR(__xludf.DUMMYFUNCTION("(sum(query(sort(transpose($G437:$K437), 1, false), ""select * limit 4"")))"),0.0)</f>
        <v>0</v>
      </c>
      <c r="N437" s="917"/>
      <c r="O437" s="917"/>
      <c r="P437" s="917"/>
      <c r="Q437" s="917"/>
      <c r="R437" s="911"/>
      <c r="S437" s="918"/>
      <c r="T437" s="918"/>
      <c r="U437" s="913"/>
    </row>
    <row r="438">
      <c r="A438" s="724">
        <v>1309.0</v>
      </c>
      <c r="B438" s="932">
        <f>VLOOKUP(A438,tsnz!A:F,6,FALSE)</f>
        <v>2026</v>
      </c>
      <c r="C438" s="933" t="str">
        <f>VLOOKUP(A438,tsnz!A:E,5,FALSE)</f>
        <v>Social</v>
      </c>
      <c r="D438" s="934" t="str">
        <f>VLOOKUP(A438,tsnz!A:B,2,FALSE)</f>
        <v>Carolyn McCabe</v>
      </c>
      <c r="E438" s="935" t="str">
        <f>VLOOKUP(A438,'Team names'!A:G,7,FALSE)</f>
        <v>Southland Centurions</v>
      </c>
      <c r="F438" s="936" t="str">
        <f>IF(ISNA(VLOOKUP(A438,tsnz!$A:$G,7,FALSE)), "",(VLOOKUP(A438,tsnz!$A:$G,7,FALSE)))</f>
        <v>None</v>
      </c>
      <c r="G438" s="911" t="str">
        <f t="array" ref="G438">IF(ISNA(VLOOKUP(A438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8" s="911"/>
      <c r="I438" s="911"/>
      <c r="J438" s="911"/>
      <c r="K438" s="911"/>
      <c r="L438" s="912">
        <f t="shared" si="1"/>
        <v>0</v>
      </c>
      <c r="M438" s="913">
        <f>IFERROR(__xludf.DUMMYFUNCTION("(sum(query(sort(transpose($G438:$K438), 1, false), ""select * limit 4"")))"),0.0)</f>
        <v>0</v>
      </c>
      <c r="N438" s="917"/>
      <c r="O438" s="917"/>
      <c r="P438" s="917"/>
      <c r="Q438" s="911"/>
      <c r="R438" s="911"/>
      <c r="S438" s="918"/>
      <c r="T438" s="918"/>
      <c r="U438" s="913"/>
    </row>
    <row r="439">
      <c r="A439" s="724">
        <v>1322.0</v>
      </c>
      <c r="B439" s="932">
        <f>VLOOKUP(A439,tsnz!A:F,6,FALSE)</f>
        <v>2026</v>
      </c>
      <c r="C439" s="933" t="str">
        <f>VLOOKUP(A439,tsnz!A:E,5,FALSE)</f>
        <v>Social</v>
      </c>
      <c r="D439" s="934" t="str">
        <f>VLOOKUP(A439,tsnz!A:B,2,FALSE)</f>
        <v>John McCabe</v>
      </c>
      <c r="E439" s="935" t="str">
        <f>VLOOKUP(A439,'Team names'!A:G,7,FALSE)</f>
        <v>Southland Centurions</v>
      </c>
      <c r="F439" s="936" t="str">
        <f>IF(ISNA(VLOOKUP(A439,tsnz!$A:$G,7,FALSE)), "",(VLOOKUP(A439,tsnz!$A:$G,7,FALSE)))</f>
        <v>None</v>
      </c>
      <c r="G439" s="911" t="str">
        <f t="array" ref="G439">IF(ISNA(VLOOKUP(A439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39" s="911"/>
      <c r="I439" s="911"/>
      <c r="J439" s="911"/>
      <c r="K439" s="911"/>
      <c r="L439" s="912">
        <f t="shared" si="1"/>
        <v>0</v>
      </c>
      <c r="M439" s="913">
        <f>IFERROR(__xludf.DUMMYFUNCTION("(sum(query(sort(transpose($G439:$K439), 1, false), ""select * limit 4"")))"),0.0)</f>
        <v>0</v>
      </c>
      <c r="N439" s="917"/>
      <c r="O439" s="917"/>
      <c r="P439" s="917"/>
      <c r="Q439" s="917"/>
      <c r="R439" s="911"/>
      <c r="S439" s="918"/>
      <c r="T439" s="918"/>
      <c r="U439" s="913"/>
    </row>
    <row r="440">
      <c r="A440" s="724">
        <v>1723.0</v>
      </c>
      <c r="B440" s="932">
        <f>VLOOKUP(A440,tsnz!A:F,6,FALSE)</f>
        <v>2025</v>
      </c>
      <c r="C440" s="933" t="str">
        <f>VLOOKUP(A440,tsnz!A:E,5,FALSE)</f>
        <v>Full</v>
      </c>
      <c r="D440" s="934" t="str">
        <f>VLOOKUP(A440,tsnz!A:B,2,FALSE)</f>
        <v>Allan Sinclair</v>
      </c>
      <c r="E440" s="935" t="str">
        <f>VLOOKUP(A440,'Team names'!A:G,7,FALSE)</f>
        <v>Southland Centurions</v>
      </c>
      <c r="F440" s="936" t="str">
        <f>IF(ISNA(VLOOKUP(A440,tsnz!$A:$G,7,FALSE)), "",(VLOOKUP(A440,tsnz!$A:$G,7,FALSE)))</f>
        <v>B</v>
      </c>
      <c r="G440" s="911" t="str">
        <f t="array" ref="G440">IF(ISNA(VLOOKUP(A440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0" s="911"/>
      <c r="I440" s="911"/>
      <c r="J440" s="911"/>
      <c r="K440" s="911"/>
      <c r="L440" s="912">
        <f t="shared" si="1"/>
        <v>0</v>
      </c>
      <c r="M440" s="913">
        <f>IFERROR(__xludf.DUMMYFUNCTION("(sum(query(sort(transpose($G440:$K440), 1, false), ""select * limit 4"")))"),0.0)</f>
        <v>0</v>
      </c>
      <c r="N440" s="914"/>
      <c r="O440" s="911"/>
      <c r="P440" s="911"/>
      <c r="Q440" s="911"/>
      <c r="R440" s="911"/>
      <c r="S440" s="915"/>
      <c r="T440" s="915"/>
      <c r="U440" s="911"/>
    </row>
    <row r="441">
      <c r="A441" s="342">
        <v>2862.0</v>
      </c>
      <c r="B441" s="932">
        <f>VLOOKUP(A441,tsnz!A:F,6,FALSE)</f>
        <v>2026</v>
      </c>
      <c r="C441" s="933" t="str">
        <f>VLOOKUP(A441,tsnz!A:E,5,FALSE)</f>
        <v>Full</v>
      </c>
      <c r="D441" s="934" t="str">
        <f>VLOOKUP(A441,tsnz!A:B,2,FALSE)</f>
        <v>Ben Neumann</v>
      </c>
      <c r="E441" s="935" t="str">
        <f>VLOOKUP(A441,'Team names'!A:G,7,FALSE)</f>
        <v>Southland Centurions</v>
      </c>
      <c r="F441" s="936" t="str">
        <f>IF(ISNA(VLOOKUP(A441,tsnz!$A:$G,7,FALSE)), "",(VLOOKUP(A441,tsnz!$A:$G,7,FALSE)))</f>
        <v>M</v>
      </c>
      <c r="G441" s="911" t="str">
        <f t="array" ref="G441">IF(ISNA(VLOOKUP(A441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1" s="911"/>
      <c r="I441" s="911"/>
      <c r="J441" s="911"/>
      <c r="K441" s="911"/>
      <c r="L441" s="912">
        <f t="shared" si="1"/>
        <v>0</v>
      </c>
      <c r="M441" s="913">
        <f>IFERROR(__xludf.DUMMYFUNCTION("(sum(query(sort(transpose($G441:$K441), 1, false), ""select * limit 4"")))"),0.0)</f>
        <v>0</v>
      </c>
      <c r="N441" s="914"/>
      <c r="O441" s="911"/>
      <c r="P441" s="911"/>
      <c r="Q441" s="911"/>
      <c r="R441" s="911"/>
      <c r="S441" s="915"/>
      <c r="T441" s="916"/>
      <c r="U441" s="911"/>
    </row>
    <row r="442">
      <c r="A442" s="724">
        <v>3024.0</v>
      </c>
      <c r="B442" s="932">
        <f>VLOOKUP(A442,tsnz!A:F,6,FALSE)</f>
        <v>2025</v>
      </c>
      <c r="C442" s="933" t="str">
        <f>VLOOKUP(A442,tsnz!A:E,5,FALSE)</f>
        <v>Super</v>
      </c>
      <c r="D442" s="934" t="str">
        <f>VLOOKUP(A442,tsnz!A:B,2,FALSE)</f>
        <v>John Shepherd</v>
      </c>
      <c r="E442" s="935" t="str">
        <f>VLOOKUP(A442,'Team names'!A:G,7,FALSE)</f>
        <v>Southland Centurions</v>
      </c>
      <c r="F442" s="936" t="str">
        <f>IF(ISNA(VLOOKUP(A442,tsnz!$A:$G,7,FALSE)), "",(VLOOKUP(A442,tsnz!$A:$G,7,FALSE)))</f>
        <v>B</v>
      </c>
      <c r="G442" s="911" t="str">
        <f t="array" ref="G442">IF(ISNA(VLOOKUP(A442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2" s="911"/>
      <c r="I442" s="911"/>
      <c r="J442" s="911"/>
      <c r="K442" s="911"/>
      <c r="L442" s="912">
        <f t="shared" si="1"/>
        <v>0</v>
      </c>
      <c r="M442" s="913">
        <f>IFERROR(__xludf.DUMMYFUNCTION("(sum(query(sort(transpose($G442:$K442), 1, false), ""select * limit 4"")))"),0.0)</f>
        <v>0</v>
      </c>
      <c r="N442" s="917"/>
      <c r="O442" s="917"/>
      <c r="P442" s="917"/>
      <c r="Q442" s="917"/>
      <c r="R442" s="911"/>
      <c r="S442" s="915"/>
      <c r="T442" s="915"/>
      <c r="U442" s="911"/>
    </row>
    <row r="443">
      <c r="A443" s="724">
        <v>3554.0</v>
      </c>
      <c r="B443" s="932">
        <f>VLOOKUP(A443,tsnz!A:F,6,FALSE)</f>
        <v>2025</v>
      </c>
      <c r="C443" s="933" t="str">
        <f>VLOOKUP(A443,tsnz!A:E,5,FALSE)</f>
        <v>Full</v>
      </c>
      <c r="D443" s="934" t="str">
        <f>VLOOKUP(A443,tsnz!A:B,2,FALSE)</f>
        <v>Rob Dunstan</v>
      </c>
      <c r="E443" s="935" t="str">
        <f>VLOOKUP(A443,'Team names'!A:G,7,FALSE)</f>
        <v>Southland Centurions</v>
      </c>
      <c r="F443" s="936" t="str">
        <f>IF(ISNA(VLOOKUP(A443,tsnz!$A:$G,7,FALSE)), "",(VLOOKUP(A443,tsnz!$A:$G,7,FALSE)))</f>
        <v>B</v>
      </c>
      <c r="G443" s="911" t="str">
        <f t="array" ref="G443">IF(ISNA(VLOOKUP(A443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3" s="911"/>
      <c r="I443" s="911"/>
      <c r="J443" s="911"/>
      <c r="K443" s="911"/>
      <c r="L443" s="912">
        <f t="shared" si="1"/>
        <v>0</v>
      </c>
      <c r="M443" s="913">
        <f>IFERROR(__xludf.DUMMYFUNCTION("(sum(query(sort(transpose($G443:$K443), 1, false), ""select * limit 4"")))"),0.0)</f>
        <v>0</v>
      </c>
      <c r="N443" s="917"/>
      <c r="O443" s="917"/>
      <c r="P443" s="917"/>
      <c r="Q443" s="917"/>
      <c r="R443" s="911"/>
      <c r="S443" s="915"/>
      <c r="T443" s="915"/>
      <c r="U443" s="911"/>
    </row>
    <row r="444">
      <c r="A444" s="724">
        <v>4210.0</v>
      </c>
      <c r="B444" s="932">
        <f>VLOOKUP(A444,tsnz!A:F,6,FALSE)</f>
        <v>2025</v>
      </c>
      <c r="C444" s="933" t="str">
        <f>VLOOKUP(A444,tsnz!A:E,5,FALSE)</f>
        <v>Social</v>
      </c>
      <c r="D444" s="934" t="str">
        <f>VLOOKUP(A444,tsnz!A:B,2,FALSE)</f>
        <v>Steven Withington</v>
      </c>
      <c r="E444" s="935" t="str">
        <f>VLOOKUP(A444,'Team names'!A:G,7,FALSE)</f>
        <v>Southland Centurions</v>
      </c>
      <c r="F444" s="936" t="str">
        <f>IF(ISNA(VLOOKUP(A444,tsnz!$A:$G,7,FALSE)), "",(VLOOKUP(A444,tsnz!$A:$G,7,FALSE)))</f>
        <v>D</v>
      </c>
      <c r="G444" s="911" t="str">
        <f t="array" ref="G444">IF(ISNA(VLOOKUP(A444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4" s="911"/>
      <c r="I444" s="911"/>
      <c r="J444" s="911"/>
      <c r="K444" s="911"/>
      <c r="L444" s="912">
        <f t="shared" si="1"/>
        <v>0</v>
      </c>
      <c r="M444" s="913">
        <f>IFERROR(__xludf.DUMMYFUNCTION("(sum(query(sort(transpose($G444:$K444), 1, false), ""select * limit 4"")))"),0.0)</f>
        <v>0</v>
      </c>
      <c r="N444" s="917"/>
      <c r="O444" s="917"/>
      <c r="P444" s="917"/>
      <c r="Q444" s="911"/>
      <c r="R444" s="911"/>
      <c r="S444" s="918"/>
      <c r="T444" s="918"/>
      <c r="U444" s="913"/>
    </row>
    <row r="445">
      <c r="A445" s="724">
        <v>4331.0</v>
      </c>
      <c r="B445" s="932">
        <f>VLOOKUP(A445,tsnz!A:F,6,FALSE)</f>
        <v>2025</v>
      </c>
      <c r="C445" s="933" t="str">
        <f>VLOOKUP(A445,tsnz!A:E,5,FALSE)</f>
        <v>Full</v>
      </c>
      <c r="D445" s="934" t="str">
        <f>VLOOKUP(A445,tsnz!A:B,2,FALSE)</f>
        <v>John MacKenzie</v>
      </c>
      <c r="E445" s="935" t="str">
        <f>VLOOKUP(A445,'Team names'!A:G,7,FALSE)</f>
        <v>Southland Centurions</v>
      </c>
      <c r="F445" s="936" t="str">
        <f>IF(ISNA(VLOOKUP(A445,tsnz!$A:$G,7,FALSE)), "",(VLOOKUP(A445,tsnz!$A:$G,7,FALSE)))</f>
        <v>B</v>
      </c>
      <c r="G445" s="911" t="str">
        <f t="array" ref="G445">IF(ISNA(VLOOKUP(A445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5" s="911"/>
      <c r="I445" s="911"/>
      <c r="J445" s="911"/>
      <c r="K445" s="911"/>
      <c r="L445" s="912">
        <f t="shared" si="1"/>
        <v>0</v>
      </c>
      <c r="M445" s="913">
        <f>IFERROR(__xludf.DUMMYFUNCTION("(sum(query(sort(transpose($G445:$K445), 1, false), ""select * limit 4"")))"),0.0)</f>
        <v>0</v>
      </c>
      <c r="N445" s="914"/>
      <c r="O445" s="911"/>
      <c r="P445" s="911"/>
      <c r="Q445" s="911"/>
      <c r="R445" s="911"/>
      <c r="S445" s="915"/>
      <c r="T445" s="916"/>
      <c r="U445" s="911"/>
    </row>
    <row r="446">
      <c r="A446" s="342">
        <v>4336.0</v>
      </c>
      <c r="B446" s="932">
        <f>VLOOKUP(A446,tsnz!A:F,6,FALSE)</f>
        <v>2026</v>
      </c>
      <c r="C446" s="933" t="str">
        <f>VLOOKUP(A446,tsnz!A:E,5,FALSE)</f>
        <v>Full</v>
      </c>
      <c r="D446" s="934" t="str">
        <f>VLOOKUP(A446,tsnz!A:B,2,FALSE)</f>
        <v>Rachelle Voigt</v>
      </c>
      <c r="E446" s="935" t="str">
        <f>VLOOKUP(A446,'Team names'!A:G,7,FALSE)</f>
        <v>Southland Centurions</v>
      </c>
      <c r="F446" s="936" t="str">
        <f>IF(ISNA(VLOOKUP(A446,tsnz!$A:$G,7,FALSE)), "",(VLOOKUP(A446,tsnz!$A:$G,7,FALSE)))</f>
        <v>B</v>
      </c>
      <c r="G446" s="911" t="str">
        <f t="array" ref="G446">IF(ISNA(VLOOKUP(A446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6" s="911"/>
      <c r="I446" s="911"/>
      <c r="J446" s="911"/>
      <c r="K446" s="911"/>
      <c r="L446" s="912">
        <f t="shared" si="1"/>
        <v>0</v>
      </c>
      <c r="M446" s="913">
        <f>IFERROR(__xludf.DUMMYFUNCTION("(sum(query(sort(transpose($G446:$K446), 1, false), ""select * limit 4"")))"),0.0)</f>
        <v>0</v>
      </c>
      <c r="N446" s="914"/>
      <c r="O446" s="911"/>
      <c r="P446" s="911"/>
      <c r="Q446" s="911"/>
      <c r="R446" s="911"/>
      <c r="S446" s="915"/>
      <c r="T446" s="916"/>
      <c r="U446" s="911"/>
    </row>
    <row r="447">
      <c r="A447" s="724">
        <v>4510.0</v>
      </c>
      <c r="B447" s="932">
        <f>VLOOKUP(A447,tsnz!A:F,6,FALSE)</f>
        <v>2025</v>
      </c>
      <c r="C447" s="933" t="str">
        <f>VLOOKUP(A447,tsnz!A:E,5,FALSE)</f>
        <v>Full</v>
      </c>
      <c r="D447" s="934" t="str">
        <f>VLOOKUP(A447,tsnz!A:B,2,FALSE)</f>
        <v>Lindsay Withington</v>
      </c>
      <c r="E447" s="935" t="str">
        <f>VLOOKUP(A447,'Team names'!A:G,7,FALSE)</f>
        <v>Southland Centurions</v>
      </c>
      <c r="F447" s="936" t="str">
        <f>IF(ISNA(VLOOKUP(A447,tsnz!$A:$G,7,FALSE)), "",(VLOOKUP(A447,tsnz!$A:$G,7,FALSE)))</f>
        <v>C</v>
      </c>
      <c r="G447" s="911" t="str">
        <f t="array" ref="G447">IF(ISNA(VLOOKUP(A447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7" s="911"/>
      <c r="I447" s="911"/>
      <c r="J447" s="911"/>
      <c r="K447" s="911"/>
      <c r="L447" s="912">
        <f t="shared" si="1"/>
        <v>0</v>
      </c>
      <c r="M447" s="913">
        <f>IFERROR(__xludf.DUMMYFUNCTION("(sum(query(sort(transpose($G447:$K447), 1, false), ""select * limit 4"")))"),0.0)</f>
        <v>0</v>
      </c>
      <c r="N447" s="914"/>
      <c r="O447" s="911"/>
      <c r="P447" s="911"/>
      <c r="Q447" s="911"/>
      <c r="R447" s="911"/>
      <c r="S447" s="915"/>
      <c r="T447" s="916"/>
      <c r="U447" s="911"/>
    </row>
    <row r="448">
      <c r="A448" s="724">
        <v>4511.0</v>
      </c>
      <c r="B448" s="932">
        <f>VLOOKUP(A448,tsnz!A:F,6,FALSE)</f>
        <v>2025</v>
      </c>
      <c r="C448" s="933" t="str">
        <f>VLOOKUP(A448,tsnz!A:E,5,FALSE)</f>
        <v>Full</v>
      </c>
      <c r="D448" s="934" t="str">
        <f>VLOOKUP(A448,tsnz!A:B,2,FALSE)</f>
        <v>Aimee Withington</v>
      </c>
      <c r="E448" s="935" t="str">
        <f>VLOOKUP(A448,'Team names'!A:G,7,FALSE)</f>
        <v>Southland Centurions</v>
      </c>
      <c r="F448" s="936" t="str">
        <f>IF(ISNA(VLOOKUP(A448,tsnz!$A:$G,7,FALSE)), "",(VLOOKUP(A448,tsnz!$A:$G,7,FALSE)))</f>
        <v>D</v>
      </c>
      <c r="G448" s="911" t="str">
        <f t="array" ref="G448">IF(ISNA(VLOOKUP(A448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8" s="911"/>
      <c r="I448" s="911"/>
      <c r="J448" s="911"/>
      <c r="K448" s="911"/>
      <c r="L448" s="912">
        <f t="shared" si="1"/>
        <v>0</v>
      </c>
      <c r="M448" s="913">
        <f>IFERROR(__xludf.DUMMYFUNCTION("(sum(query(sort(transpose($G448:$K448), 1, false), ""select * limit 4"")))"),0.0)</f>
        <v>0</v>
      </c>
      <c r="N448" s="914"/>
      <c r="O448" s="911"/>
      <c r="P448" s="911"/>
      <c r="Q448" s="911"/>
      <c r="R448" s="911"/>
      <c r="S448" s="915"/>
      <c r="T448" s="916"/>
      <c r="U448" s="911"/>
    </row>
    <row r="449">
      <c r="A449" s="724">
        <v>4596.0</v>
      </c>
      <c r="B449" s="932">
        <f>VLOOKUP(A449,tsnz!A:F,6,FALSE)</f>
        <v>2025</v>
      </c>
      <c r="C449" s="933" t="str">
        <f>VLOOKUP(A449,tsnz!A:E,5,FALSE)</f>
        <v>Restricted</v>
      </c>
      <c r="D449" s="934" t="str">
        <f>VLOOKUP(A449,tsnz!A:B,2,FALSE)</f>
        <v>Peter McLeish</v>
      </c>
      <c r="E449" s="935" t="str">
        <f>VLOOKUP(A449,'Team names'!A:G,7,FALSE)</f>
        <v>Southland Centurions</v>
      </c>
      <c r="F449" s="936" t="str">
        <f>IF(ISNA(VLOOKUP(A449,tsnz!$A:$G,7,FALSE)), "",(VLOOKUP(A449,tsnz!$A:$G,7,FALSE)))</f>
        <v>D</v>
      </c>
      <c r="G449" s="911" t="str">
        <f t="array" ref="G449">IF(ISNA(VLOOKUP(A449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49" s="911"/>
      <c r="I449" s="911"/>
      <c r="J449" s="911"/>
      <c r="K449" s="911"/>
      <c r="L449" s="912">
        <f t="shared" si="1"/>
        <v>0</v>
      </c>
      <c r="M449" s="913">
        <f>IFERROR(__xludf.DUMMYFUNCTION("(sum(query(sort(transpose($G449:$K449), 1, false), ""select * limit 4"")))"),0.0)</f>
        <v>0</v>
      </c>
      <c r="N449" s="917"/>
      <c r="O449" s="917"/>
      <c r="P449" s="917"/>
      <c r="Q449" s="917"/>
      <c r="R449" s="911"/>
      <c r="S449" s="918"/>
      <c r="T449" s="918"/>
      <c r="U449" s="913"/>
    </row>
    <row r="450">
      <c r="A450" s="724">
        <v>4661.0</v>
      </c>
      <c r="B450" s="932">
        <f>VLOOKUP(A450,tsnz!A:F,6,FALSE)</f>
        <v>2025</v>
      </c>
      <c r="C450" s="933" t="str">
        <f>VLOOKUP(A450,tsnz!A:E,5,FALSE)</f>
        <v>Full</v>
      </c>
      <c r="D450" s="934" t="str">
        <f>VLOOKUP(A450,tsnz!A:B,2,FALSE)</f>
        <v>Sandy Simmons</v>
      </c>
      <c r="E450" s="935" t="str">
        <f>VLOOKUP(A450,'Team names'!A:G,7,FALSE)</f>
        <v>Southland Centurions</v>
      </c>
      <c r="F450" s="936" t="str">
        <f>IF(ISNA(VLOOKUP(A450,tsnz!$A:$G,7,FALSE)), "",(VLOOKUP(A450,tsnz!$A:$G,7,FALSE)))</f>
        <v>D</v>
      </c>
      <c r="G450" s="911" t="str">
        <f t="array" ref="G450">IF(ISNA(VLOOKUP(A450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0" s="911"/>
      <c r="I450" s="911"/>
      <c r="J450" s="911"/>
      <c r="K450" s="911"/>
      <c r="L450" s="912">
        <f t="shared" si="1"/>
        <v>0</v>
      </c>
      <c r="M450" s="913">
        <f>IFERROR(__xludf.DUMMYFUNCTION("(sum(query(sort(transpose($G450:$K450), 1, false), ""select * limit 4"")))"),0.0)</f>
        <v>0</v>
      </c>
      <c r="N450" s="917"/>
      <c r="O450" s="917"/>
      <c r="P450" s="917"/>
      <c r="Q450" s="917"/>
      <c r="R450" s="911"/>
      <c r="S450" s="915"/>
      <c r="T450" s="915"/>
      <c r="U450" s="911"/>
    </row>
    <row r="451">
      <c r="A451" s="724">
        <v>5375.0</v>
      </c>
      <c r="B451" s="932">
        <f>VLOOKUP(A451,tsnz!A:F,6,FALSE)</f>
        <v>2025</v>
      </c>
      <c r="C451" s="933" t="str">
        <f>VLOOKUP(A451,tsnz!A:E,5,FALSE)</f>
        <v>Full</v>
      </c>
      <c r="D451" s="934" t="str">
        <f>VLOOKUP(A451,tsnz!A:B,2,FALSE)</f>
        <v>Quinton Erskine</v>
      </c>
      <c r="E451" s="935" t="str">
        <f>VLOOKUP(A451,'Team names'!A:G,7,FALSE)</f>
        <v>Southland Centurions</v>
      </c>
      <c r="F451" s="936" t="str">
        <f>IF(ISNA(VLOOKUP(A451,tsnz!$A:$G,7,FALSE)), "",(VLOOKUP(A451,tsnz!$A:$G,7,FALSE)))</f>
        <v>A</v>
      </c>
      <c r="G451" s="911" t="str">
        <f t="array" ref="G451">IF(ISNA(VLOOKUP(A451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1" s="911"/>
      <c r="I451" s="911"/>
      <c r="J451" s="911"/>
      <c r="K451" s="911"/>
      <c r="L451" s="912">
        <f t="shared" si="1"/>
        <v>0</v>
      </c>
      <c r="M451" s="913">
        <f>IFERROR(__xludf.DUMMYFUNCTION("(sum(query(sort(transpose($G451:$K451), 1, false), ""select * limit 4"")))"),0.0)</f>
        <v>0</v>
      </c>
      <c r="N451" s="914"/>
      <c r="O451" s="911"/>
      <c r="P451" s="911"/>
      <c r="Q451" s="911"/>
      <c r="R451" s="911"/>
      <c r="S451" s="915"/>
      <c r="T451" s="916"/>
      <c r="U451" s="911"/>
    </row>
    <row r="452">
      <c r="A452" s="857">
        <v>5404.0</v>
      </c>
      <c r="B452" s="932">
        <f>VLOOKUP(A452,tsnz!A:F,6,FALSE)</f>
        <v>2026</v>
      </c>
      <c r="C452" s="933" t="str">
        <f>VLOOKUP(A452,tsnz!A:E,5,FALSE)</f>
        <v>Full</v>
      </c>
      <c r="D452" s="934" t="str">
        <f>VLOOKUP(A452,tsnz!A:B,2,FALSE)</f>
        <v>Graham Hunter</v>
      </c>
      <c r="E452" s="935" t="str">
        <f>VLOOKUP(A452,'Team names'!A:G,7,FALSE)</f>
        <v>Southland Centurions</v>
      </c>
      <c r="F452" s="936" t="str">
        <f>IF(ISNA(VLOOKUP(A452,tsnz!$A:$G,7,FALSE)), "",(VLOOKUP(A452,tsnz!$A:$G,7,FALSE)))</f>
        <v>B</v>
      </c>
      <c r="G452" s="911" t="str">
        <f t="array" ref="G452">IF(ISNA(VLOOKUP(A452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2" s="911"/>
      <c r="I452" s="911"/>
      <c r="J452" s="911"/>
      <c r="K452" s="911"/>
      <c r="L452" s="912">
        <f t="shared" si="1"/>
        <v>0</v>
      </c>
      <c r="M452" s="913">
        <f>IFERROR(__xludf.DUMMYFUNCTION("(sum(query(sort(transpose($G452:$K452), 1, false), ""select * limit 4"")))"),0.0)</f>
        <v>0</v>
      </c>
      <c r="N452" s="914"/>
      <c r="O452" s="911"/>
      <c r="P452" s="911"/>
      <c r="Q452" s="911"/>
      <c r="R452" s="911"/>
      <c r="S452" s="915"/>
      <c r="T452" s="916"/>
      <c r="U452" s="911"/>
    </row>
    <row r="453">
      <c r="A453" s="724">
        <v>7039.0</v>
      </c>
      <c r="B453" s="932">
        <f>VLOOKUP(A453,tsnz!A:F,6,FALSE)</f>
        <v>2025</v>
      </c>
      <c r="C453" s="933" t="str">
        <f>VLOOKUP(A453,tsnz!A:E,5,FALSE)</f>
        <v>Full</v>
      </c>
      <c r="D453" s="934" t="str">
        <f>VLOOKUP(A453,tsnz!A:B,2,FALSE)</f>
        <v>Euan Kennedy</v>
      </c>
      <c r="E453" s="935" t="str">
        <f>VLOOKUP(A453,'Team names'!A:G,7,FALSE)</f>
        <v>Southland Centurions</v>
      </c>
      <c r="F453" s="936" t="str">
        <f>IF(ISNA(VLOOKUP(A453,tsnz!$A:$G,7,FALSE)), "",(VLOOKUP(A453,tsnz!$A:$G,7,FALSE)))</f>
        <v>C</v>
      </c>
      <c r="G453" s="911" t="str">
        <f t="array" ref="G453">IF(ISNA(VLOOKUP(A453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3" s="911"/>
      <c r="I453" s="911"/>
      <c r="J453" s="911"/>
      <c r="K453" s="911"/>
      <c r="L453" s="912">
        <f t="shared" si="1"/>
        <v>0</v>
      </c>
      <c r="M453" s="913">
        <f>IFERROR(__xludf.DUMMYFUNCTION("(sum(query(sort(transpose($G453:$K453), 1, false), ""select * limit 4"")))"),0.0)</f>
        <v>0</v>
      </c>
      <c r="N453" s="914"/>
      <c r="O453" s="911"/>
      <c r="P453" s="911"/>
      <c r="Q453" s="911"/>
      <c r="R453" s="911"/>
      <c r="S453" s="915"/>
      <c r="T453" s="916"/>
      <c r="U453" s="911"/>
    </row>
    <row r="454">
      <c r="A454" s="724">
        <v>7046.0</v>
      </c>
      <c r="B454" s="932">
        <f>VLOOKUP(A454,tsnz!A:F,6,FALSE)</f>
        <v>2025</v>
      </c>
      <c r="C454" s="933" t="str">
        <f>VLOOKUP(A454,tsnz!A:E,5,FALSE)</f>
        <v>Junior</v>
      </c>
      <c r="D454" s="934" t="str">
        <f>VLOOKUP(A454,tsnz!A:B,2,FALSE)</f>
        <v>Martin Quigley</v>
      </c>
      <c r="E454" s="935" t="str">
        <f>VLOOKUP(A454,'Team names'!A:G,7,FALSE)</f>
        <v>Southland Centurions</v>
      </c>
      <c r="F454" s="936" t="str">
        <f>IF(ISNA(VLOOKUP(A454,tsnz!$A:$G,7,FALSE)), "",(VLOOKUP(A454,tsnz!$A:$G,7,FALSE)))</f>
        <v>M</v>
      </c>
      <c r="G454" s="911" t="str">
        <f t="array" ref="G454">IF(ISNA(VLOOKUP(A454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4" s="911"/>
      <c r="I454" s="911"/>
      <c r="J454" s="911"/>
      <c r="K454" s="911"/>
      <c r="L454" s="912">
        <f t="shared" si="1"/>
        <v>0</v>
      </c>
      <c r="M454" s="913">
        <f>IFERROR(__xludf.DUMMYFUNCTION("(sum(query(sort(transpose($G454:$K454), 1, false), ""select * limit 4"")))"),0.0)</f>
        <v>0</v>
      </c>
      <c r="N454" s="920"/>
      <c r="O454" s="920"/>
      <c r="P454" s="920"/>
      <c r="Q454" s="920"/>
      <c r="R454" s="920"/>
      <c r="S454" s="921">
        <f>((SUM(N454:R454)-(ROUND(N454,0)+ROUND(O454,0)+ROUND(P454,0)+ROUND(Q454,0)+ROUND(R454,0)))/10)+ROUND(N454,0)+ROUND(O454,0)+ROUND(P454,0)+ROUND(Q454,0)+ROUND(R454,0)</f>
        <v>0</v>
      </c>
      <c r="T454" s="922"/>
      <c r="U454" s="923">
        <f>IFERROR(__xludf.DUMMYFUNCTION("(sum(query(sort(transpose($N454:$R454), 1, false), ""select * limit 4"")))"),0.0)</f>
        <v>0</v>
      </c>
    </row>
    <row r="455">
      <c r="A455" s="342">
        <v>7574.0</v>
      </c>
      <c r="B455" s="932">
        <f>VLOOKUP(A455,tsnz!A:F,6,FALSE)</f>
        <v>2025</v>
      </c>
      <c r="C455" s="933" t="str">
        <f>VLOOKUP(A455,tsnz!A:E,5,FALSE)</f>
        <v>Full</v>
      </c>
      <c r="D455" s="934" t="str">
        <f>VLOOKUP(A455,tsnz!A:B,2,FALSE)</f>
        <v>Alister Campbell</v>
      </c>
      <c r="E455" s="935" t="str">
        <f>VLOOKUP(A455,'Team names'!A:G,7,FALSE)</f>
        <v>Southland Centurions</v>
      </c>
      <c r="F455" s="936" t="str">
        <f>IF(ISNA(VLOOKUP(A455,tsnz!$A:$G,7,FALSE)), "",(VLOOKUP(A455,tsnz!$A:$G,7,FALSE)))</f>
        <v>M</v>
      </c>
      <c r="G455" s="911" t="str">
        <f t="array" ref="G455">IF(ISNA(VLOOKUP(A455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5" s="911"/>
      <c r="I455" s="911"/>
      <c r="J455" s="911"/>
      <c r="K455" s="911"/>
      <c r="L455" s="912">
        <f t="shared" si="1"/>
        <v>0</v>
      </c>
      <c r="M455" s="913">
        <f>IFERROR(__xludf.DUMMYFUNCTION("(sum(query(sort(transpose($G455:$K455), 1, false), ""select * limit 4"")))"),0.0)</f>
        <v>0</v>
      </c>
      <c r="N455" s="914"/>
      <c r="O455" s="911"/>
      <c r="P455" s="911"/>
      <c r="Q455" s="911"/>
      <c r="R455" s="911"/>
      <c r="S455" s="915"/>
      <c r="T455" s="916"/>
      <c r="U455" s="911"/>
    </row>
    <row r="456">
      <c r="A456" s="342">
        <v>8169.0</v>
      </c>
      <c r="B456" s="932">
        <f>VLOOKUP(A456,tsnz!A:F,6,FALSE)</f>
        <v>2025</v>
      </c>
      <c r="C456" s="933" t="str">
        <f>VLOOKUP(A456,tsnz!A:E,5,FALSE)</f>
        <v>Full</v>
      </c>
      <c r="D456" s="934" t="str">
        <f>VLOOKUP(A456,tsnz!A:B,2,FALSE)</f>
        <v>Damian Daly</v>
      </c>
      <c r="E456" s="935" t="str">
        <f>VLOOKUP(A456,'Team names'!A:G,7,FALSE)</f>
        <v>Southland Centurions</v>
      </c>
      <c r="F456" s="936" t="str">
        <f>IF(ISNA(VLOOKUP(A456,tsnz!$A:$G,7,FALSE)), "",(VLOOKUP(A456,tsnz!$A:$G,7,FALSE)))</f>
        <v>A</v>
      </c>
      <c r="G456" s="911" t="str">
        <f t="array" ref="G456">IF(ISNA(VLOOKUP(A456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6" s="911"/>
      <c r="I456" s="911"/>
      <c r="J456" s="911"/>
      <c r="K456" s="911"/>
      <c r="L456" s="912">
        <f t="shared" si="1"/>
        <v>0</v>
      </c>
      <c r="M456" s="913">
        <f>IFERROR(__xludf.DUMMYFUNCTION("(sum(query(sort(transpose($G456:$K456), 1, false), ""select * limit 4"")))"),0.0)</f>
        <v>0</v>
      </c>
      <c r="N456" s="914"/>
      <c r="O456" s="911"/>
      <c r="P456" s="911"/>
      <c r="Q456" s="911"/>
      <c r="R456" s="911"/>
      <c r="S456" s="915"/>
      <c r="T456" s="916"/>
      <c r="U456" s="911"/>
    </row>
    <row r="457">
      <c r="A457" s="342">
        <v>8216.0</v>
      </c>
      <c r="B457" s="932">
        <f>VLOOKUP(A457,tsnz!A:F,6,FALSE)</f>
        <v>2025</v>
      </c>
      <c r="C457" s="933" t="str">
        <f>VLOOKUP(A457,tsnz!A:E,5,FALSE)</f>
        <v>Full</v>
      </c>
      <c r="D457" s="934" t="str">
        <f>VLOOKUP(A457,tsnz!A:B,2,FALSE)</f>
        <v>Grant Russell</v>
      </c>
      <c r="E457" s="935" t="str">
        <f>VLOOKUP(A457,'Team names'!A:G,7,FALSE)</f>
        <v>Southland Centurions</v>
      </c>
      <c r="F457" s="936" t="str">
        <f>IF(ISNA(VLOOKUP(A457,tsnz!$A:$G,7,FALSE)), "",(VLOOKUP(A457,tsnz!$A:$G,7,FALSE)))</f>
        <v>A</v>
      </c>
      <c r="G457" s="911" t="str">
        <f t="array" ref="G457">IF(ISNA(VLOOKUP(A457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7" s="911"/>
      <c r="I457" s="911"/>
      <c r="J457" s="911"/>
      <c r="K457" s="911"/>
      <c r="L457" s="912">
        <f t="shared" si="1"/>
        <v>0</v>
      </c>
      <c r="M457" s="913">
        <f>IFERROR(__xludf.DUMMYFUNCTION("(sum(query(sort(transpose($G457:$K457), 1, false), ""select * limit 4"")))"),0.0)</f>
        <v>0</v>
      </c>
      <c r="N457" s="914"/>
      <c r="O457" s="911"/>
      <c r="P457" s="911"/>
      <c r="Q457" s="911"/>
      <c r="R457" s="911"/>
      <c r="S457" s="915"/>
      <c r="T457" s="916"/>
      <c r="U457" s="911"/>
    </row>
    <row r="458">
      <c r="A458" s="342">
        <v>8611.0</v>
      </c>
      <c r="B458" s="932">
        <f>VLOOKUP(A458,tsnz!A:F,6,FALSE)</f>
        <v>2025</v>
      </c>
      <c r="C458" s="933" t="str">
        <f>VLOOKUP(A458,tsnz!A:E,5,FALSE)</f>
        <v>Full</v>
      </c>
      <c r="D458" s="934" t="str">
        <f>VLOOKUP(A458,tsnz!A:B,2,FALSE)</f>
        <v>Darryn Quigley</v>
      </c>
      <c r="E458" s="935" t="str">
        <f>VLOOKUP(A458,'Team names'!A:G,7,FALSE)</f>
        <v>Southland Centurions</v>
      </c>
      <c r="F458" s="936" t="str">
        <f>IF(ISNA(VLOOKUP(A458,tsnz!$A:$G,7,FALSE)), "",(VLOOKUP(A458,tsnz!$A:$G,7,FALSE)))</f>
        <v>M</v>
      </c>
      <c r="G458" s="911" t="str">
        <f t="array" ref="G458">IF(ISNA(VLOOKUP(A458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8" s="911"/>
      <c r="I458" s="911"/>
      <c r="J458" s="911"/>
      <c r="K458" s="911"/>
      <c r="L458" s="912">
        <f t="shared" si="1"/>
        <v>0</v>
      </c>
      <c r="M458" s="913">
        <f>IFERROR(__xludf.DUMMYFUNCTION("(sum(query(sort(transpose($G458:$K458), 1, false), ""select * limit 4"")))"),0.0)</f>
        <v>0</v>
      </c>
      <c r="N458" s="914"/>
      <c r="O458" s="911"/>
      <c r="P458" s="911"/>
      <c r="Q458" s="911"/>
      <c r="R458" s="911"/>
      <c r="S458" s="915"/>
      <c r="T458" s="916"/>
      <c r="U458" s="911"/>
    </row>
    <row r="459">
      <c r="A459" s="342">
        <v>8971.0</v>
      </c>
      <c r="B459" s="932">
        <f>VLOOKUP(A459,tsnz!A:F,6,FALSE)</f>
        <v>2025</v>
      </c>
      <c r="C459" s="933" t="str">
        <f>VLOOKUP(A459,tsnz!A:E,5,FALSE)</f>
        <v>Full</v>
      </c>
      <c r="D459" s="934" t="str">
        <f>VLOOKUP(A459,tsnz!A:B,2,FALSE)</f>
        <v>Bruce Horwood</v>
      </c>
      <c r="E459" s="935" t="str">
        <f>VLOOKUP(A459,'Team names'!A:G,7,FALSE)</f>
        <v>Southland Centurions</v>
      </c>
      <c r="F459" s="936" t="str">
        <f>IF(ISNA(VLOOKUP(A459,tsnz!$A:$G,7,FALSE)), "",(VLOOKUP(A459,tsnz!$A:$G,7,FALSE)))</f>
        <v>A</v>
      </c>
      <c r="G459" s="911" t="str">
        <f t="array" ref="G459">IF(ISNA(VLOOKUP(A459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59" s="911"/>
      <c r="I459" s="911"/>
      <c r="J459" s="911"/>
      <c r="K459" s="911"/>
      <c r="L459" s="912">
        <f t="shared" si="1"/>
        <v>0</v>
      </c>
      <c r="M459" s="913">
        <f>IFERROR(__xludf.DUMMYFUNCTION("(sum(query(sort(transpose($G459:$K459), 1, false), ""select * limit 4"")))"),0.0)</f>
        <v>0</v>
      </c>
      <c r="N459" s="914"/>
      <c r="O459" s="911"/>
      <c r="P459" s="911"/>
      <c r="Q459" s="911"/>
      <c r="R459" s="911"/>
      <c r="S459" s="915"/>
      <c r="T459" s="916"/>
      <c r="U459" s="911"/>
    </row>
    <row r="460">
      <c r="A460" s="342">
        <v>9221.0</v>
      </c>
      <c r="B460" s="932">
        <f>VLOOKUP(A460,tsnz!A:F,6,FALSE)</f>
        <v>2026</v>
      </c>
      <c r="C460" s="933" t="str">
        <f>VLOOKUP(A460,tsnz!A:E,5,FALSE)</f>
        <v>Junior</v>
      </c>
      <c r="D460" s="934" t="str">
        <f>VLOOKUP(A460,tsnz!A:B,2,FALSE)</f>
        <v>Liam Graham</v>
      </c>
      <c r="E460" s="935" t="str">
        <f>VLOOKUP(A460,'Team names'!A:G,7,FALSE)</f>
        <v>Southland Centurions</v>
      </c>
      <c r="F460" s="936" t="str">
        <f>IF(ISNA(VLOOKUP(A460,tsnz!$A:$G,7,FALSE)), "",(VLOOKUP(A460,tsnz!$A:$G,7,FALSE)))</f>
        <v>B</v>
      </c>
      <c r="G460" s="911" t="str">
        <f t="array" ref="G460">IF(ISNA(VLOOKUP(A460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0" s="911"/>
      <c r="I460" s="911"/>
      <c r="J460" s="911"/>
      <c r="K460" s="911"/>
      <c r="L460" s="912">
        <f t="shared" si="1"/>
        <v>0</v>
      </c>
      <c r="M460" s="913">
        <f>IFERROR(__xludf.DUMMYFUNCTION("(sum(query(sort(transpose($G460:$K460), 1, false), ""select * limit 4"")))"),0.0)</f>
        <v>0</v>
      </c>
      <c r="N460" s="920"/>
      <c r="O460" s="920"/>
      <c r="P460" s="920"/>
      <c r="Q460" s="920"/>
      <c r="R460" s="920"/>
      <c r="S460" s="921">
        <f t="shared" ref="S460:S462" si="15">((SUM(N460:R460)-(ROUND(N460,0)+ROUND(O460,0)+ROUND(P460,0)+ROUND(Q460,0)+ROUND(R460,0)))/10)+ROUND(N460,0)+ROUND(O460,0)+ROUND(P460,0)+ROUND(Q460,0)+ROUND(R460,0)</f>
        <v>0</v>
      </c>
      <c r="T460" s="922"/>
      <c r="U460" s="923">
        <f>IFERROR(__xludf.DUMMYFUNCTION("(sum(query(sort(transpose($N460:$R460), 1, false), ""select * limit 4"")))"),0.0)</f>
        <v>0</v>
      </c>
    </row>
    <row r="461">
      <c r="A461" s="724">
        <v>9283.0</v>
      </c>
      <c r="B461" s="932">
        <f>VLOOKUP(A461,tsnz!A:F,6,FALSE)</f>
        <v>2025</v>
      </c>
      <c r="C461" s="933" t="str">
        <f>VLOOKUP(A461,tsnz!A:E,5,FALSE)</f>
        <v>Junior</v>
      </c>
      <c r="D461" s="934" t="str">
        <f>VLOOKUP(A461,tsnz!A:B,2,FALSE)</f>
        <v>Flynn McGearty</v>
      </c>
      <c r="E461" s="935" t="str">
        <f>VLOOKUP(A461,'Team names'!A:G,7,FALSE)</f>
        <v>Southland Centurions</v>
      </c>
      <c r="F461" s="936" t="str">
        <f>IF(ISNA(VLOOKUP(A461,tsnz!$A:$G,7,FALSE)), "",(VLOOKUP(A461,tsnz!$A:$G,7,FALSE)))</f>
        <v>C</v>
      </c>
      <c r="G461" s="911" t="str">
        <f t="array" ref="G461">IF(ISNA(VLOOKUP(A461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1" s="911"/>
      <c r="I461" s="911"/>
      <c r="J461" s="911"/>
      <c r="K461" s="911"/>
      <c r="L461" s="912">
        <f t="shared" si="1"/>
        <v>0</v>
      </c>
      <c r="M461" s="913">
        <f>IFERROR(__xludf.DUMMYFUNCTION("(sum(query(sort(transpose($G461:$K461), 1, false), ""select * limit 4"")))"),0.0)</f>
        <v>0</v>
      </c>
      <c r="N461" s="920"/>
      <c r="O461" s="920"/>
      <c r="P461" s="920"/>
      <c r="Q461" s="920"/>
      <c r="R461" s="920"/>
      <c r="S461" s="921">
        <f t="shared" si="15"/>
        <v>0</v>
      </c>
      <c r="T461" s="922"/>
      <c r="U461" s="923">
        <f>IFERROR(__xludf.DUMMYFUNCTION("(sum(query(sort(transpose($N461:$R461), 1, false), ""select * limit 4"")))"),0.0)</f>
        <v>0</v>
      </c>
    </row>
    <row r="462">
      <c r="A462" s="342">
        <v>9345.0</v>
      </c>
      <c r="B462" s="932">
        <f>VLOOKUP(A462,tsnz!A:F,6,FALSE)</f>
        <v>2026</v>
      </c>
      <c r="C462" s="933" t="str">
        <f>VLOOKUP(A462,tsnz!A:E,5,FALSE)</f>
        <v>Junior</v>
      </c>
      <c r="D462" s="934" t="str">
        <f>VLOOKUP(A462,tsnz!A:B,2,FALSE)</f>
        <v>Flyn Russell</v>
      </c>
      <c r="E462" s="935" t="str">
        <f>VLOOKUP(A462,'Team names'!A:G,7,FALSE)</f>
        <v>Southland Centurions</v>
      </c>
      <c r="F462" s="936" t="str">
        <f>IF(ISNA(VLOOKUP(A462,tsnz!$A:$G,7,FALSE)), "",(VLOOKUP(A462,tsnz!$A:$G,7,FALSE)))</f>
        <v>M</v>
      </c>
      <c r="G462" s="911" t="str">
        <f t="array" ref="G462">IF(ISNA(VLOOKUP(A462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2" s="911"/>
      <c r="I462" s="911"/>
      <c r="J462" s="911"/>
      <c r="K462" s="911"/>
      <c r="L462" s="912">
        <f t="shared" si="1"/>
        <v>0</v>
      </c>
      <c r="M462" s="913">
        <f>IFERROR(__xludf.DUMMYFUNCTION("(sum(query(sort(transpose($G462:$K462), 1, false), ""select * limit 4"")))"),0.0)</f>
        <v>0</v>
      </c>
      <c r="N462" s="920"/>
      <c r="O462" s="920"/>
      <c r="P462" s="920"/>
      <c r="Q462" s="920"/>
      <c r="R462" s="920"/>
      <c r="S462" s="921">
        <f t="shared" si="15"/>
        <v>0</v>
      </c>
      <c r="T462" s="922"/>
      <c r="U462" s="923">
        <f>IFERROR(__xludf.DUMMYFUNCTION("(sum(query(sort(transpose($N462:$R462), 1, false), ""select * limit 4"")))"),0.0)</f>
        <v>0</v>
      </c>
    </row>
    <row r="463">
      <c r="A463" s="724">
        <v>9520.0</v>
      </c>
      <c r="B463" s="932">
        <f>VLOOKUP(A463,tsnz!A:F,6,FALSE)</f>
        <v>2025</v>
      </c>
      <c r="C463" s="933" t="str">
        <f>VLOOKUP(A463,tsnz!A:E,5,FALSE)</f>
        <v>Full</v>
      </c>
      <c r="D463" s="934" t="str">
        <f>VLOOKUP(A463,tsnz!A:B,2,FALSE)</f>
        <v>Troy Watson</v>
      </c>
      <c r="E463" s="935" t="str">
        <f>VLOOKUP(A463,'Team names'!A:G,7,FALSE)</f>
        <v>Southland Centurions</v>
      </c>
      <c r="F463" s="936" t="str">
        <f>IF(ISNA(VLOOKUP(A463,tsnz!$A:$G,7,FALSE)), "",(VLOOKUP(A463,tsnz!$A:$G,7,FALSE)))</f>
        <v>C</v>
      </c>
      <c r="G463" s="911" t="str">
        <f t="array" ref="G463">IF(ISNA(VLOOKUP(A463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3" s="911"/>
      <c r="I463" s="911"/>
      <c r="J463" s="911"/>
      <c r="K463" s="911"/>
      <c r="L463" s="912">
        <f t="shared" si="1"/>
        <v>0</v>
      </c>
      <c r="M463" s="913">
        <f>IFERROR(__xludf.DUMMYFUNCTION("(sum(query(sort(transpose($G463:$K463), 1, false), ""select * limit 4"")))"),0.0)</f>
        <v>0</v>
      </c>
      <c r="N463" s="914"/>
      <c r="O463" s="911"/>
      <c r="P463" s="911"/>
      <c r="Q463" s="911"/>
      <c r="R463" s="911"/>
      <c r="S463" s="915"/>
      <c r="T463" s="916"/>
      <c r="U463" s="911"/>
    </row>
    <row r="464">
      <c r="A464" s="724">
        <v>9638.0</v>
      </c>
      <c r="B464" s="932">
        <f>VLOOKUP(A464,tsnz!A:F,6,FALSE)</f>
        <v>2025</v>
      </c>
      <c r="C464" s="933" t="str">
        <f>VLOOKUP(A464,tsnz!A:E,5,FALSE)</f>
        <v>Junior</v>
      </c>
      <c r="D464" s="934" t="str">
        <f>VLOOKUP(A464,tsnz!A:B,2,FALSE)</f>
        <v>Tegan Kennedy</v>
      </c>
      <c r="E464" s="935" t="str">
        <f>VLOOKUP(A464,'Team names'!A:G,7,FALSE)</f>
        <v>Southland Centurions</v>
      </c>
      <c r="F464" s="936" t="str">
        <f>IF(ISNA(VLOOKUP(A464,tsnz!$A:$G,7,FALSE)), "",(VLOOKUP(A464,tsnz!$A:$G,7,FALSE)))</f>
        <v>D</v>
      </c>
      <c r="G464" s="911" t="str">
        <f t="array" ref="G464">IF(ISNA(VLOOKUP(A464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4" s="911"/>
      <c r="I464" s="911"/>
      <c r="J464" s="911"/>
      <c r="K464" s="911"/>
      <c r="L464" s="912">
        <f t="shared" si="1"/>
        <v>0</v>
      </c>
      <c r="M464" s="913">
        <f>IFERROR(__xludf.DUMMYFUNCTION("(sum(query(sort(transpose($G464:$K464), 1, false), ""select * limit 4"")))"),0.0)</f>
        <v>0</v>
      </c>
      <c r="N464" s="920"/>
      <c r="O464" s="920"/>
      <c r="P464" s="920"/>
      <c r="Q464" s="920"/>
      <c r="R464" s="920"/>
      <c r="S464" s="921">
        <f>((SUM(N464:R464)-(ROUND(N464,0)+ROUND(O464,0)+ROUND(P464,0)+ROUND(Q464,0)+ROUND(R464,0)))/10)+ROUND(N464,0)+ROUND(O464,0)+ROUND(P464,0)+ROUND(Q464,0)+ROUND(R464,0)</f>
        <v>0</v>
      </c>
      <c r="T464" s="922"/>
      <c r="U464" s="923">
        <f>IFERROR(__xludf.DUMMYFUNCTION("(sum(query(sort(transpose($N464:$R464), 1, false), ""select * limit 4"")))"),0.0)</f>
        <v>0</v>
      </c>
    </row>
    <row r="465">
      <c r="A465" s="724">
        <v>9908.0</v>
      </c>
      <c r="B465" s="932">
        <f>VLOOKUP(A465,tsnz!A:F,6,FALSE)</f>
        <v>2025</v>
      </c>
      <c r="C465" s="933" t="str">
        <f>VLOOKUP(A465,tsnz!A:E,5,FALSE)</f>
        <v>Full</v>
      </c>
      <c r="D465" s="934" t="str">
        <f>VLOOKUP(A465,tsnz!A:B,2,FALSE)</f>
        <v>Russel Graham</v>
      </c>
      <c r="E465" s="935" t="str">
        <f>VLOOKUP(A465,'Team names'!A:G,7,FALSE)</f>
        <v>Southland Centurions</v>
      </c>
      <c r="F465" s="936" t="str">
        <f>IF(ISNA(VLOOKUP(A465,tsnz!$A:$G,7,FALSE)), "",(VLOOKUP(A465,tsnz!$A:$G,7,FALSE)))</f>
        <v>D</v>
      </c>
      <c r="G465" s="911" t="str">
        <f t="array" ref="G465">IF(ISNA(VLOOKUP(A465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5" s="911"/>
      <c r="I465" s="911"/>
      <c r="J465" s="911"/>
      <c r="K465" s="911"/>
      <c r="L465" s="912">
        <f t="shared" si="1"/>
        <v>0</v>
      </c>
      <c r="M465" s="913">
        <f>IFERROR(__xludf.DUMMYFUNCTION("(sum(query(sort(transpose($G465:$K465), 1, false), ""select * limit 4"")))"),0.0)</f>
        <v>0</v>
      </c>
      <c r="N465" s="917"/>
      <c r="O465" s="917"/>
      <c r="P465" s="917"/>
      <c r="Q465" s="917"/>
      <c r="R465" s="911"/>
      <c r="S465" s="915"/>
      <c r="T465" s="915"/>
      <c r="U465" s="911"/>
    </row>
    <row r="466">
      <c r="A466" s="724">
        <v>9912.0</v>
      </c>
      <c r="B466" s="932">
        <f>VLOOKUP(A466,tsnz!A:F,6,FALSE)</f>
        <v>2026</v>
      </c>
      <c r="C466" s="933" t="str">
        <f>VLOOKUP(A466,tsnz!A:E,5,FALSE)</f>
        <v>Junior</v>
      </c>
      <c r="D466" s="934" t="str">
        <f>VLOOKUP(A466,tsnz!A:B,2,FALSE)</f>
        <v>Josh Hunter</v>
      </c>
      <c r="E466" s="935" t="str">
        <f>VLOOKUP(A466,'Team names'!A:G,7,FALSE)</f>
        <v>Southland Centurions</v>
      </c>
      <c r="F466" s="936" t="str">
        <f>IF(ISNA(VLOOKUP(A466,tsnz!$A:$G,7,FALSE)), "",(VLOOKUP(A466,tsnz!$A:$G,7,FALSE)))</f>
        <v>D</v>
      </c>
      <c r="G466" s="911" t="str">
        <f t="array" ref="G466">IF(ISNA(VLOOKUP(A466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6" s="911"/>
      <c r="I466" s="911"/>
      <c r="J466" s="911"/>
      <c r="K466" s="911"/>
      <c r="L466" s="912">
        <f t="shared" si="1"/>
        <v>0</v>
      </c>
      <c r="M466" s="913">
        <f>IFERROR(__xludf.DUMMYFUNCTION("(sum(query(sort(transpose($G466:$K466), 1, false), ""select * limit 4"")))"),0.0)</f>
        <v>0</v>
      </c>
      <c r="N466" s="917"/>
      <c r="O466" s="917"/>
      <c r="P466" s="917"/>
      <c r="Q466" s="917"/>
      <c r="R466" s="911"/>
      <c r="S466" s="918"/>
      <c r="T466" s="918"/>
      <c r="U466" s="913">
        <f>IFERROR(__xludf.DUMMYFUNCTION("(sum(query(sort(transpose($N466:$P466), 1, false), ""select * limit 4"")))"),0.0)</f>
        <v>0</v>
      </c>
    </row>
    <row r="467">
      <c r="A467" s="724">
        <v>9962.0</v>
      </c>
      <c r="B467" s="932">
        <f>VLOOKUP(A467,tsnz!A:F,6,FALSE)</f>
        <v>2025</v>
      </c>
      <c r="C467" s="933" t="str">
        <f>VLOOKUP(A467,tsnz!A:E,5,FALSE)</f>
        <v>Junior</v>
      </c>
      <c r="D467" s="934" t="str">
        <f>VLOOKUP(A467,tsnz!A:B,2,FALSE)</f>
        <v>Dexter Mead</v>
      </c>
      <c r="E467" s="935" t="str">
        <f>VLOOKUP(A467,'Team names'!A:G,7,FALSE)</f>
        <v>Southland Centurions</v>
      </c>
      <c r="F467" s="936" t="str">
        <f>IF(ISNA(VLOOKUP(A467,tsnz!$A:$G,7,FALSE)), "",(VLOOKUP(A467,tsnz!$A:$G,7,FALSE)))</f>
        <v>D</v>
      </c>
      <c r="G467" s="911" t="str">
        <f t="array" ref="G467">IF(ISNA(VLOOKUP(A467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7" s="911"/>
      <c r="I467" s="911"/>
      <c r="J467" s="911"/>
      <c r="K467" s="911"/>
      <c r="L467" s="912">
        <f t="shared" si="1"/>
        <v>0</v>
      </c>
      <c r="M467" s="913">
        <f>IFERROR(__xludf.DUMMYFUNCTION("(sum(query(sort(transpose($G467:$K467), 1, false), ""select * limit 4"")))"),0.0)</f>
        <v>0</v>
      </c>
      <c r="N467" s="920"/>
      <c r="O467" s="920"/>
      <c r="P467" s="920"/>
      <c r="Q467" s="920"/>
      <c r="R467" s="920"/>
      <c r="S467" s="921">
        <f t="shared" ref="S467:S473" si="16">((SUM(N467:R467)-(ROUND(N467,0)+ROUND(O467,0)+ROUND(P467,0)+ROUND(Q467,0)+ROUND(R467,0)))/10)+ROUND(N467,0)+ROUND(O467,0)+ROUND(P467,0)+ROUND(Q467,0)+ROUND(R467,0)</f>
        <v>0</v>
      </c>
      <c r="T467" s="922"/>
      <c r="U467" s="923">
        <f>IFERROR(__xludf.DUMMYFUNCTION("(sum(query(sort(transpose($N467:$R467), 1, false), ""select * limit 4"")))"),0.0)</f>
        <v>0</v>
      </c>
    </row>
    <row r="468">
      <c r="A468" s="724">
        <v>9965.0</v>
      </c>
      <c r="B468" s="932">
        <f>VLOOKUP(A468,tsnz!A:F,6,FALSE)</f>
        <v>2025</v>
      </c>
      <c r="C468" s="933" t="str">
        <f>VLOOKUP(A468,tsnz!A:E,5,FALSE)</f>
        <v>Junior</v>
      </c>
      <c r="D468" s="934" t="str">
        <f>VLOOKUP(A468,tsnz!A:B,2,FALSE)</f>
        <v>William Peddie</v>
      </c>
      <c r="E468" s="935" t="str">
        <f>VLOOKUP(A468,'Team names'!A:G,7,FALSE)</f>
        <v>Southland Centurions</v>
      </c>
      <c r="F468" s="936" t="str">
        <f>IF(ISNA(VLOOKUP(A468,tsnz!$A:$G,7,FALSE)), "",(VLOOKUP(A468,tsnz!$A:$G,7,FALSE)))</f>
        <v>D</v>
      </c>
      <c r="G468" s="911" t="str">
        <f t="array" ref="G468">IF(ISNA(VLOOKUP(A468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8" s="911"/>
      <c r="I468" s="911"/>
      <c r="J468" s="911"/>
      <c r="K468" s="911"/>
      <c r="L468" s="912">
        <f t="shared" si="1"/>
        <v>0</v>
      </c>
      <c r="M468" s="913">
        <f>IFERROR(__xludf.DUMMYFUNCTION("(sum(query(sort(transpose($G468:$K468), 1, false), ""select * limit 4"")))"),0.0)</f>
        <v>0</v>
      </c>
      <c r="N468" s="920"/>
      <c r="O468" s="920"/>
      <c r="P468" s="920"/>
      <c r="Q468" s="920"/>
      <c r="R468" s="920"/>
      <c r="S468" s="921">
        <f t="shared" si="16"/>
        <v>0</v>
      </c>
      <c r="T468" s="922"/>
      <c r="U468" s="923">
        <f>IFERROR(__xludf.DUMMYFUNCTION("(sum(query(sort(transpose($N468:$R468), 1, false), ""select * limit 4"")))"),0.0)</f>
        <v>0</v>
      </c>
    </row>
    <row r="469">
      <c r="A469" s="724">
        <v>9967.0</v>
      </c>
      <c r="B469" s="932">
        <f>VLOOKUP(A469,tsnz!A:F,6,FALSE)</f>
        <v>2025</v>
      </c>
      <c r="C469" s="933" t="str">
        <f>VLOOKUP(A469,tsnz!A:E,5,FALSE)</f>
        <v>Junior</v>
      </c>
      <c r="D469" s="934" t="str">
        <f>VLOOKUP(A469,tsnz!A:B,2,FALSE)</f>
        <v>Piper McGearty</v>
      </c>
      <c r="E469" s="935" t="str">
        <f>VLOOKUP(A469,'Team names'!A:G,7,FALSE)</f>
        <v>Southland Centurions</v>
      </c>
      <c r="F469" s="936" t="str">
        <f>IF(ISNA(VLOOKUP(A469,tsnz!$A:$G,7,FALSE)), "",(VLOOKUP(A469,tsnz!$A:$G,7,FALSE)))</f>
        <v>D</v>
      </c>
      <c r="G469" s="911" t="str">
        <f t="array" ref="G469">IF(ISNA(VLOOKUP(A469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69" s="911"/>
      <c r="I469" s="911"/>
      <c r="J469" s="911"/>
      <c r="K469" s="911"/>
      <c r="L469" s="912">
        <f t="shared" si="1"/>
        <v>0</v>
      </c>
      <c r="M469" s="913">
        <f>IFERROR(__xludf.DUMMYFUNCTION("(sum(query(sort(transpose($G469:$K469), 1, false), ""select * limit 4"")))"),0.0)</f>
        <v>0</v>
      </c>
      <c r="N469" s="920"/>
      <c r="O469" s="920"/>
      <c r="P469" s="920"/>
      <c r="Q469" s="920"/>
      <c r="R469" s="920"/>
      <c r="S469" s="921">
        <f t="shared" si="16"/>
        <v>0</v>
      </c>
      <c r="T469" s="922"/>
      <c r="U469" s="923">
        <f>IFERROR(__xludf.DUMMYFUNCTION("(sum(query(sort(transpose($N469:$R469), 1, false), ""select * limit 4"")))"),0.0)</f>
        <v>0</v>
      </c>
    </row>
    <row r="470">
      <c r="A470" s="342">
        <v>9973.0</v>
      </c>
      <c r="B470" s="932">
        <f>VLOOKUP(A470,tsnz!A:F,6,FALSE)</f>
        <v>2025</v>
      </c>
      <c r="C470" s="933" t="str">
        <f>VLOOKUP(A470,tsnz!A:E,5,FALSE)</f>
        <v>Junior</v>
      </c>
      <c r="D470" s="934" t="str">
        <f>VLOOKUP(A470,tsnz!A:B,2,FALSE)</f>
        <v>Emily Irvine</v>
      </c>
      <c r="E470" s="935" t="str">
        <f>VLOOKUP(A470,'Team names'!A:G,7,FALSE)</f>
        <v>Southland Centurions</v>
      </c>
      <c r="F470" s="936" t="str">
        <f>IF(ISNA(VLOOKUP(A470,tsnz!$A:$G,7,FALSE)), "",(VLOOKUP(A470,tsnz!$A:$G,7,FALSE)))</f>
        <v>B</v>
      </c>
      <c r="G470" s="911" t="str">
        <f t="array" ref="G470">IF(ISNA(VLOOKUP(A470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0" s="911"/>
      <c r="I470" s="911"/>
      <c r="J470" s="911"/>
      <c r="K470" s="911"/>
      <c r="L470" s="912">
        <f t="shared" si="1"/>
        <v>0</v>
      </c>
      <c r="M470" s="913">
        <f>IFERROR(__xludf.DUMMYFUNCTION("(sum(query(sort(transpose($G470:$K470), 1, false), ""select * limit 4"")))"),0.0)</f>
        <v>0</v>
      </c>
      <c r="N470" s="920"/>
      <c r="O470" s="920"/>
      <c r="P470" s="920"/>
      <c r="Q470" s="920"/>
      <c r="R470" s="920"/>
      <c r="S470" s="921">
        <f t="shared" si="16"/>
        <v>0</v>
      </c>
      <c r="T470" s="922"/>
      <c r="U470" s="923">
        <f>IFERROR(__xludf.DUMMYFUNCTION("(sum(query(sort(transpose($N470:$R470), 1, false), ""select * limit 4"")))"),0.0)</f>
        <v>0</v>
      </c>
    </row>
    <row r="471">
      <c r="A471" s="724">
        <v>10019.0</v>
      </c>
      <c r="B471" s="932">
        <f>VLOOKUP(A471,tsnz!A:F,6,FALSE)</f>
        <v>2025</v>
      </c>
      <c r="C471" s="933" t="str">
        <f>VLOOKUP(A471,tsnz!A:E,5,FALSE)</f>
        <v>Junior</v>
      </c>
      <c r="D471" s="934" t="str">
        <f>VLOOKUP(A471,tsnz!A:B,2,FALSE)</f>
        <v>Blake Cooper</v>
      </c>
      <c r="E471" s="935" t="str">
        <f>VLOOKUP(A471,'Team names'!A:G,7,FALSE)</f>
        <v>Southland Centurions</v>
      </c>
      <c r="F471" s="936" t="str">
        <f>IF(ISNA(VLOOKUP(A471,tsnz!$A:$G,7,FALSE)), "",(VLOOKUP(A471,tsnz!$A:$G,7,FALSE)))</f>
        <v>C</v>
      </c>
      <c r="G471" s="911" t="str">
        <f t="array" ref="G471">IF(ISNA(VLOOKUP(A471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1" s="911"/>
      <c r="I471" s="911"/>
      <c r="J471" s="911"/>
      <c r="K471" s="911"/>
      <c r="L471" s="912">
        <f t="shared" si="1"/>
        <v>0</v>
      </c>
      <c r="M471" s="913">
        <f>IFERROR(__xludf.DUMMYFUNCTION("(sum(query(sort(transpose($G471:$K471), 1, false), ""select * limit 4"")))"),0.0)</f>
        <v>0</v>
      </c>
      <c r="N471" s="938"/>
      <c r="O471" s="939"/>
      <c r="P471" s="920"/>
      <c r="Q471" s="939"/>
      <c r="R471" s="920"/>
      <c r="S471" s="921">
        <f t="shared" si="16"/>
        <v>0</v>
      </c>
      <c r="T471" s="922"/>
      <c r="U471" s="923">
        <f>IFERROR(__xludf.DUMMYFUNCTION("(sum(query(sort(transpose($N471:$R471), 1, false), ""select * limit 4"")))"),0.0)</f>
        <v>0</v>
      </c>
    </row>
    <row r="472">
      <c r="A472" s="342">
        <v>10032.0</v>
      </c>
      <c r="B472" s="932">
        <f>VLOOKUP(A472,tsnz!A:F,6,FALSE)</f>
        <v>2025</v>
      </c>
      <c r="C472" s="933" t="str">
        <f>VLOOKUP(A472,tsnz!A:E,5,FALSE)</f>
        <v>Junior</v>
      </c>
      <c r="D472" s="934" t="str">
        <f>VLOOKUP(A472,tsnz!A:B,2,FALSE)</f>
        <v>Jessica Scobie</v>
      </c>
      <c r="E472" s="935" t="str">
        <f>VLOOKUP(A472,'Team names'!A:G,7,FALSE)</f>
        <v>Southland Centurions</v>
      </c>
      <c r="F472" s="936" t="str">
        <f>IF(ISNA(VLOOKUP(A472,tsnz!$A:$G,7,FALSE)), "",(VLOOKUP(A472,tsnz!$A:$G,7,FALSE)))</f>
        <v>B</v>
      </c>
      <c r="G472" s="911" t="str">
        <f t="array" ref="G472">IF(ISNA(VLOOKUP(A472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2" s="911"/>
      <c r="I472" s="911"/>
      <c r="J472" s="911"/>
      <c r="K472" s="911"/>
      <c r="L472" s="912">
        <f t="shared" si="1"/>
        <v>0</v>
      </c>
      <c r="M472" s="913">
        <f>IFERROR(__xludf.DUMMYFUNCTION("(sum(query(sort(transpose($G472:$K472), 1, false), ""select * limit 4"")))"),0.0)</f>
        <v>0</v>
      </c>
      <c r="N472" s="920"/>
      <c r="O472" s="920"/>
      <c r="P472" s="920"/>
      <c r="Q472" s="920"/>
      <c r="R472" s="920"/>
      <c r="S472" s="921">
        <f t="shared" si="16"/>
        <v>0</v>
      </c>
      <c r="T472" s="922"/>
      <c r="U472" s="923">
        <f>IFERROR(__xludf.DUMMYFUNCTION("(sum(query(sort(transpose($N472:$R472), 1, false), ""select * limit 4"")))"),0.0)</f>
        <v>0</v>
      </c>
    </row>
    <row r="473">
      <c r="A473" s="342">
        <v>10041.0</v>
      </c>
      <c r="B473" s="932">
        <f>VLOOKUP(A473,tsnz!A:F,6,FALSE)</f>
        <v>2025</v>
      </c>
      <c r="C473" s="933" t="str">
        <f>VLOOKUP(A473,tsnz!A:E,5,FALSE)</f>
        <v>Junior</v>
      </c>
      <c r="D473" s="934" t="str">
        <f>VLOOKUP(A473,tsnz!A:B,2,FALSE)</f>
        <v>Jacob Pirie</v>
      </c>
      <c r="E473" s="935" t="str">
        <f>VLOOKUP(A473,'Team names'!A:G,7,FALSE)</f>
        <v>Southland Centurions</v>
      </c>
      <c r="F473" s="936" t="str">
        <f>IF(ISNA(VLOOKUP(A473,tsnz!$A:$G,7,FALSE)), "",(VLOOKUP(A473,tsnz!$A:$G,7,FALSE)))</f>
        <v>C</v>
      </c>
      <c r="G473" s="911" t="str">
        <f t="array" ref="G473">IF(ISNA(VLOOKUP(A473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3" s="911"/>
      <c r="I473" s="911"/>
      <c r="J473" s="911"/>
      <c r="K473" s="911"/>
      <c r="L473" s="912">
        <f t="shared" si="1"/>
        <v>0</v>
      </c>
      <c r="M473" s="913">
        <f>IFERROR(__xludf.DUMMYFUNCTION("(sum(query(sort(transpose($G473:$K473), 1, false), ""select * limit 4"")))"),0.0)</f>
        <v>0</v>
      </c>
      <c r="N473" s="920"/>
      <c r="O473" s="920"/>
      <c r="P473" s="920"/>
      <c r="Q473" s="920"/>
      <c r="R473" s="920"/>
      <c r="S473" s="921">
        <f t="shared" si="16"/>
        <v>0</v>
      </c>
      <c r="T473" s="922"/>
      <c r="U473" s="923">
        <f>IFERROR(__xludf.DUMMYFUNCTION("(sum(query(sort(transpose($N473:$R473), 1, false), ""select * limit 4"")))"),0.0)</f>
        <v>0</v>
      </c>
    </row>
    <row r="474">
      <c r="A474" s="724">
        <v>10068.0</v>
      </c>
      <c r="B474" s="932">
        <f>VLOOKUP(A474,tsnz!A:F,6,FALSE)</f>
        <v>2025</v>
      </c>
      <c r="C474" s="933" t="str">
        <f>VLOOKUP(A474,tsnz!A:E,5,FALSE)</f>
        <v>Junior</v>
      </c>
      <c r="D474" s="934" t="str">
        <f>VLOOKUP(A474,tsnz!A:B,2,FALSE)</f>
        <v>Cody Molloy</v>
      </c>
      <c r="E474" s="935" t="str">
        <f>VLOOKUP(A474,'Team names'!A:G,7,FALSE)</f>
        <v>Southland Centurions</v>
      </c>
      <c r="F474" s="936" t="str">
        <f>IF(ISNA(VLOOKUP(A474,tsnz!$A:$G,7,FALSE)), "",(VLOOKUP(A474,tsnz!$A:$G,7,FALSE)))</f>
        <v>C</v>
      </c>
      <c r="G474" s="911" t="str">
        <f t="array" ref="G474">IF(ISNA(VLOOKUP(A474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4" s="911"/>
      <c r="I474" s="911"/>
      <c r="J474" s="911"/>
      <c r="K474" s="911"/>
      <c r="L474" s="912">
        <f t="shared" si="1"/>
        <v>0</v>
      </c>
      <c r="M474" s="913">
        <f>IFERROR(__xludf.DUMMYFUNCTION("(sum(query(sort(transpose($G474:$K474), 1, false), ""select * limit 4"")))"),0.0)</f>
        <v>0</v>
      </c>
      <c r="N474" s="917"/>
      <c r="O474" s="917"/>
      <c r="P474" s="917"/>
      <c r="Q474" s="911"/>
      <c r="R474" s="911"/>
      <c r="S474" s="918"/>
      <c r="T474" s="918"/>
      <c r="U474" s="913">
        <f>IFERROR(__xludf.DUMMYFUNCTION("(sum(query(sort(transpose($N474:$P474), 1, false), ""select * limit 4"")))"),0.0)</f>
        <v>0</v>
      </c>
    </row>
    <row r="475">
      <c r="A475" s="724">
        <v>10069.0</v>
      </c>
      <c r="B475" s="932">
        <f>VLOOKUP(A475,tsnz!A:F,6,FALSE)</f>
        <v>2025</v>
      </c>
      <c r="C475" s="933" t="str">
        <f>VLOOKUP(A475,tsnz!A:E,5,FALSE)</f>
        <v>Junior</v>
      </c>
      <c r="D475" s="934" t="str">
        <f>VLOOKUP(A475,tsnz!A:B,2,FALSE)</f>
        <v>Nicholas Erskine</v>
      </c>
      <c r="E475" s="935" t="str">
        <f>VLOOKUP(A475,'Team names'!A:G,7,FALSE)</f>
        <v>Southland Centurions</v>
      </c>
      <c r="F475" s="936" t="str">
        <f>IF(ISNA(VLOOKUP(A475,tsnz!$A:$G,7,FALSE)), "",(VLOOKUP(A475,tsnz!$A:$G,7,FALSE)))</f>
        <v>D</v>
      </c>
      <c r="G475" s="911" t="str">
        <f t="array" ref="G475">IF(ISNA(VLOOKUP(A475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5" s="931"/>
      <c r="I475" s="911"/>
      <c r="J475" s="911"/>
      <c r="K475" s="911"/>
      <c r="L475" s="912">
        <f t="shared" si="1"/>
        <v>0</v>
      </c>
      <c r="M475" s="913">
        <f>IFERROR(__xludf.DUMMYFUNCTION("(sum(query(sort(transpose($G475:$K475), 1, false), ""select * limit 4"")))"),0.0)</f>
        <v>0</v>
      </c>
      <c r="N475" s="920"/>
      <c r="O475" s="920"/>
      <c r="P475" s="920"/>
      <c r="Q475" s="920"/>
      <c r="R475" s="920"/>
      <c r="S475" s="921">
        <f t="shared" ref="S475:S476" si="17">((SUM(N475:R475)-(ROUND(N475,0)+ROUND(O475,0)+ROUND(P475,0)+ROUND(Q475,0)+ROUND(R475,0)))/10)+ROUND(N475,0)+ROUND(O475,0)+ROUND(P475,0)+ROUND(Q475,0)+ROUND(R475,0)</f>
        <v>0</v>
      </c>
      <c r="T475" s="922"/>
      <c r="U475" s="923">
        <f>IFERROR(__xludf.DUMMYFUNCTION("(sum(query(sort(transpose($N475:$R475), 1, false), ""select * limit 4"")))"),0.0)</f>
        <v>0</v>
      </c>
    </row>
    <row r="476">
      <c r="A476" s="724">
        <v>10094.0</v>
      </c>
      <c r="B476" s="932">
        <f>VLOOKUP(A476,tsnz!A:F,6,FALSE)</f>
        <v>2025</v>
      </c>
      <c r="C476" s="933" t="str">
        <f>VLOOKUP(A476,tsnz!A:E,5,FALSE)</f>
        <v>Junior</v>
      </c>
      <c r="D476" s="934" t="str">
        <f>VLOOKUP(A476,tsnz!A:B,2,FALSE)</f>
        <v>Tate Nicolson</v>
      </c>
      <c r="E476" s="935" t="str">
        <f>VLOOKUP(A476,'Team names'!A:G,7,FALSE)</f>
        <v>Southland Centurions</v>
      </c>
      <c r="F476" s="936" t="str">
        <f>IF(ISNA(VLOOKUP(A476,tsnz!$A:$G,7,FALSE)), "",(VLOOKUP(A476,tsnz!$A:$G,7,FALSE)))</f>
        <v>D</v>
      </c>
      <c r="G476" s="911" t="str">
        <f t="array" ref="G476">IF(ISNA(VLOOKUP(A476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6" s="911"/>
      <c r="I476" s="911"/>
      <c r="J476" s="911"/>
      <c r="K476" s="911"/>
      <c r="L476" s="912">
        <f t="shared" si="1"/>
        <v>0</v>
      </c>
      <c r="M476" s="913">
        <f>IFERROR(__xludf.DUMMYFUNCTION("(sum(query(sort(transpose($G476:$K476), 1, false), ""select * limit 4"")))"),0.0)</f>
        <v>0</v>
      </c>
      <c r="N476" s="920"/>
      <c r="O476" s="920"/>
      <c r="P476" s="920"/>
      <c r="Q476" s="920"/>
      <c r="R476" s="920"/>
      <c r="S476" s="921">
        <f t="shared" si="17"/>
        <v>0</v>
      </c>
      <c r="T476" s="922"/>
      <c r="U476" s="923">
        <f>IFERROR(__xludf.DUMMYFUNCTION("(sum(query(sort(transpose($N476:$R476), 1, false), ""select * limit 4"")))"),0.0)</f>
        <v>0</v>
      </c>
    </row>
    <row r="477">
      <c r="A477" s="724">
        <v>10172.0</v>
      </c>
      <c r="B477" s="932">
        <f>VLOOKUP(A477,tsnz!A:F,6,FALSE)</f>
        <v>2025</v>
      </c>
      <c r="C477" s="933" t="str">
        <f>VLOOKUP(A477,tsnz!A:E,5,FALSE)</f>
        <v>Full</v>
      </c>
      <c r="D477" s="934" t="str">
        <f>VLOOKUP(A477,tsnz!A:B,2,FALSE)</f>
        <v>Kate Gentle</v>
      </c>
      <c r="E477" s="935" t="str">
        <f>VLOOKUP(A477,'Team names'!A:G,7,FALSE)</f>
        <v>Southland Centurions</v>
      </c>
      <c r="F477" s="936" t="str">
        <f>IF(ISNA(VLOOKUP(A477,tsnz!$A:$G,7,FALSE)), "",(VLOOKUP(A477,tsnz!$A:$G,7,FALSE)))</f>
        <v>D</v>
      </c>
      <c r="G477" s="911" t="str">
        <f t="array" ref="G477">IF(ISNA(VLOOKUP(A477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7" s="911"/>
      <c r="I477" s="911"/>
      <c r="J477" s="911"/>
      <c r="K477" s="911"/>
      <c r="L477" s="912">
        <f t="shared" si="1"/>
        <v>0</v>
      </c>
      <c r="M477" s="913">
        <f>IFERROR(__xludf.DUMMYFUNCTION("(sum(query(sort(transpose($G477:$K477), 1, false), ""select * limit 4"")))"),0.0)</f>
        <v>0</v>
      </c>
      <c r="N477" s="917"/>
      <c r="O477" s="917"/>
      <c r="P477" s="917"/>
      <c r="Q477" s="917"/>
      <c r="R477" s="911"/>
      <c r="S477" s="918"/>
      <c r="T477" s="918"/>
      <c r="U477" s="913"/>
    </row>
    <row r="478">
      <c r="A478" s="724">
        <v>10186.0</v>
      </c>
      <c r="B478" s="932">
        <f>VLOOKUP(A478,tsnz!A:F,6,FALSE)</f>
        <v>2025</v>
      </c>
      <c r="C478" s="933" t="str">
        <f>VLOOKUP(A478,tsnz!A:E,5,FALSE)</f>
        <v>Junior</v>
      </c>
      <c r="D478" s="934" t="str">
        <f>VLOOKUP(A478,tsnz!A:B,2,FALSE)</f>
        <v>Kayden Richardson</v>
      </c>
      <c r="E478" s="935" t="str">
        <f>VLOOKUP(A478,'Team names'!A:G,7,FALSE)</f>
        <v>Southland Centurions</v>
      </c>
      <c r="F478" s="936" t="str">
        <f>IF(ISNA(VLOOKUP(A478,tsnz!$A:$G,7,FALSE)), "",(VLOOKUP(A478,tsnz!$A:$G,7,FALSE)))</f>
        <v>D</v>
      </c>
      <c r="G478" s="911" t="str">
        <f t="array" ref="G478">IF(ISNA(VLOOKUP(A478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8" s="911"/>
      <c r="I478" s="911"/>
      <c r="J478" s="911"/>
      <c r="K478" s="911"/>
      <c r="L478" s="912">
        <f t="shared" si="1"/>
        <v>0</v>
      </c>
      <c r="M478" s="913">
        <f>IFERROR(__xludf.DUMMYFUNCTION("(sum(query(sort(transpose($G478:$K478), 1, false), ""select * limit 4"")))"),0.0)</f>
        <v>0</v>
      </c>
      <c r="N478" s="917"/>
      <c r="O478" s="917"/>
      <c r="P478" s="917"/>
      <c r="Q478" s="917"/>
      <c r="R478" s="911"/>
      <c r="S478" s="918"/>
      <c r="T478" s="918"/>
      <c r="U478" s="913">
        <f>IFERROR(__xludf.DUMMYFUNCTION("(sum(query(sort(transpose($N478:$P478), 1, false), ""select * limit 4"")))"),0.0)</f>
        <v>0</v>
      </c>
    </row>
    <row r="479">
      <c r="A479" s="724">
        <v>10195.0</v>
      </c>
      <c r="B479" s="932">
        <f>VLOOKUP(A479,tsnz!A:F,6,FALSE)</f>
        <v>2025</v>
      </c>
      <c r="C479" s="933" t="str">
        <f>VLOOKUP(A479,tsnz!A:E,5,FALSE)</f>
        <v>Junior</v>
      </c>
      <c r="D479" s="934" t="str">
        <f>VLOOKUP(A479,tsnz!A:B,2,FALSE)</f>
        <v>Stefan Cook</v>
      </c>
      <c r="E479" s="935" t="str">
        <f>VLOOKUP(A479,'Team names'!A:G,7,FALSE)</f>
        <v>Southland Centurions</v>
      </c>
      <c r="F479" s="936" t="str">
        <f>IF(ISNA(VLOOKUP(A479,tsnz!$A:$G,7,FALSE)), "",(VLOOKUP(A479,tsnz!$A:$G,7,FALSE)))</f>
        <v>C</v>
      </c>
      <c r="G479" s="911" t="str">
        <f t="array" ref="G479">IF(ISNA(VLOOKUP(A479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79" s="911"/>
      <c r="I479" s="911"/>
      <c r="J479" s="911"/>
      <c r="K479" s="911"/>
      <c r="L479" s="912">
        <f t="shared" si="1"/>
        <v>0</v>
      </c>
      <c r="M479" s="913">
        <f>IFERROR(__xludf.DUMMYFUNCTION("(sum(query(sort(transpose($G479:$K479), 1, false), ""select * limit 4"")))"),0.0)</f>
        <v>0</v>
      </c>
      <c r="N479" s="920"/>
      <c r="O479" s="920"/>
      <c r="P479" s="920"/>
      <c r="Q479" s="920"/>
      <c r="R479" s="920"/>
      <c r="S479" s="921">
        <f t="shared" ref="S479:S481" si="18">((SUM(N479:R479)-(ROUND(N479,0)+ROUND(O479,0)+ROUND(P479,0)+ROUND(Q479,0)+ROUND(R479,0)))/10)+ROUND(N479,0)+ROUND(O479,0)+ROUND(P479,0)+ROUND(Q479,0)+ROUND(R479,0)</f>
        <v>0</v>
      </c>
      <c r="T479" s="922"/>
      <c r="U479" s="923">
        <f>IFERROR(__xludf.DUMMYFUNCTION("(sum(query(sort(transpose($N479:$R479), 1, false), ""select * limit 4"")))"),0.0)</f>
        <v>0</v>
      </c>
    </row>
    <row r="480">
      <c r="A480" s="724">
        <v>10196.0</v>
      </c>
      <c r="B480" s="932">
        <f>VLOOKUP(A480,tsnz!A:F,6,FALSE)</f>
        <v>2025</v>
      </c>
      <c r="C480" s="933" t="str">
        <f>VLOOKUP(A480,tsnz!A:E,5,FALSE)</f>
        <v>Junior</v>
      </c>
      <c r="D480" s="934" t="str">
        <f>VLOOKUP(A480,tsnz!A:B,2,FALSE)</f>
        <v>Logan Cook</v>
      </c>
      <c r="E480" s="935" t="str">
        <f>VLOOKUP(A480,'Team names'!A:G,7,FALSE)</f>
        <v>Southland Centurions</v>
      </c>
      <c r="F480" s="936" t="str">
        <f>IF(ISNA(VLOOKUP(A480,tsnz!$A:$G,7,FALSE)), "",(VLOOKUP(A480,tsnz!$A:$G,7,FALSE)))</f>
        <v>C</v>
      </c>
      <c r="G480" s="911" t="str">
        <f t="array" ref="G480">IF(ISNA(VLOOKUP(A480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0" s="911"/>
      <c r="I480" s="911"/>
      <c r="J480" s="911"/>
      <c r="K480" s="911"/>
      <c r="L480" s="912">
        <f t="shared" si="1"/>
        <v>0</v>
      </c>
      <c r="M480" s="913">
        <f>IFERROR(__xludf.DUMMYFUNCTION("(sum(query(sort(transpose($G480:$K480), 1, false), ""select * limit 4"")))"),0.0)</f>
        <v>0</v>
      </c>
      <c r="N480" s="920"/>
      <c r="O480" s="920"/>
      <c r="P480" s="920"/>
      <c r="Q480" s="920"/>
      <c r="R480" s="920"/>
      <c r="S480" s="921">
        <f t="shared" si="18"/>
        <v>0</v>
      </c>
      <c r="T480" s="922"/>
      <c r="U480" s="923">
        <f>IFERROR(__xludf.DUMMYFUNCTION("(sum(query(sort(transpose($N480:$R480), 1, false), ""select * limit 4"")))"),0.0)</f>
        <v>0</v>
      </c>
    </row>
    <row r="481">
      <c r="A481" s="724">
        <v>10204.0</v>
      </c>
      <c r="B481" s="932">
        <f>VLOOKUP(A481,tsnz!A:F,6,FALSE)</f>
        <v>2025</v>
      </c>
      <c r="C481" s="933" t="str">
        <f>VLOOKUP(A481,tsnz!A:E,5,FALSE)</f>
        <v>Junior</v>
      </c>
      <c r="D481" s="934" t="str">
        <f>VLOOKUP(A481,tsnz!A:B,2,FALSE)</f>
        <v>Zander Kleinhans</v>
      </c>
      <c r="E481" s="935" t="str">
        <f>VLOOKUP(A481,'Team names'!A:G,7,FALSE)</f>
        <v>Southland Centurions</v>
      </c>
      <c r="F481" s="936" t="str">
        <f>IF(ISNA(VLOOKUP(A481,tsnz!$A:$G,7,FALSE)), "",(VLOOKUP(A481,tsnz!$A:$G,7,FALSE)))</f>
        <v>D</v>
      </c>
      <c r="G481" s="911" t="str">
        <f t="array" ref="G481">IF(ISNA(VLOOKUP(A481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1" s="911"/>
      <c r="I481" s="911"/>
      <c r="J481" s="911"/>
      <c r="K481" s="911"/>
      <c r="L481" s="912">
        <f t="shared" si="1"/>
        <v>0</v>
      </c>
      <c r="M481" s="913">
        <f>IFERROR(__xludf.DUMMYFUNCTION("(sum(query(sort(transpose($G481:$K481), 1, false), ""select * limit 4"")))"),0.0)</f>
        <v>0</v>
      </c>
      <c r="N481" s="920"/>
      <c r="O481" s="920"/>
      <c r="P481" s="920"/>
      <c r="Q481" s="920"/>
      <c r="R481" s="920"/>
      <c r="S481" s="921">
        <f t="shared" si="18"/>
        <v>0</v>
      </c>
      <c r="T481" s="922"/>
      <c r="U481" s="923">
        <f>IFERROR(__xludf.DUMMYFUNCTION("(sum(query(sort(transpose($N481:$R481), 1, false), ""select * limit 4"")))"),0.0)</f>
        <v>0</v>
      </c>
    </row>
    <row r="482">
      <c r="A482" s="724">
        <v>10205.0</v>
      </c>
      <c r="B482" s="932">
        <f>VLOOKUP(A482,tsnz!A:F,6,FALSE)</f>
        <v>2025</v>
      </c>
      <c r="C482" s="933" t="str">
        <f>VLOOKUP(A482,tsnz!A:E,5,FALSE)</f>
        <v>Junior</v>
      </c>
      <c r="D482" s="934" t="str">
        <f>VLOOKUP(A482,tsnz!A:B,2,FALSE)</f>
        <v>Cooper McDowall</v>
      </c>
      <c r="E482" s="935" t="str">
        <f>VLOOKUP(A482,'Team names'!A:G,7,FALSE)</f>
        <v>Southland Centurions</v>
      </c>
      <c r="F482" s="936" t="str">
        <f>IF(ISNA(VLOOKUP(A482,tsnz!$A:$G,7,FALSE)), "",(VLOOKUP(A482,tsnz!$A:$G,7,FALSE)))</f>
        <v>None</v>
      </c>
      <c r="G482" s="911" t="str">
        <f t="array" ref="G482">IF(ISNA(VLOOKUP(A482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2" s="911"/>
      <c r="I482" s="911"/>
      <c r="J482" s="911"/>
      <c r="K482" s="911"/>
      <c r="L482" s="912">
        <f t="shared" si="1"/>
        <v>0</v>
      </c>
      <c r="M482" s="913">
        <f>IFERROR(__xludf.DUMMYFUNCTION("(sum(query(sort(transpose($G482:$K482), 1, false), ""select * limit 4"")))"),0.0)</f>
        <v>0</v>
      </c>
      <c r="N482" s="917"/>
      <c r="O482" s="917"/>
      <c r="P482" s="917"/>
      <c r="Q482" s="911"/>
      <c r="R482" s="911"/>
      <c r="S482" s="918"/>
      <c r="T482" s="918"/>
      <c r="U482" s="913">
        <f>IFERROR(__xludf.DUMMYFUNCTION("(sum(query(sort(transpose($N482:$P482), 1, false), ""select * limit 4"")))"),0.0)</f>
        <v>0</v>
      </c>
    </row>
    <row r="483">
      <c r="A483" s="724">
        <v>10206.0</v>
      </c>
      <c r="B483" s="932">
        <f>VLOOKUP(A483,tsnz!A:F,6,FALSE)</f>
        <v>2025</v>
      </c>
      <c r="C483" s="933" t="str">
        <f>VLOOKUP(A483,tsnz!A:E,5,FALSE)</f>
        <v>First Year - Full</v>
      </c>
      <c r="D483" s="934" t="str">
        <f>VLOOKUP(A483,tsnz!A:B,2,FALSE)</f>
        <v>Steven McDowall</v>
      </c>
      <c r="E483" s="935" t="str">
        <f>VLOOKUP(A483,'Team names'!A:G,7,FALSE)</f>
        <v>Southland Centurions</v>
      </c>
      <c r="F483" s="936" t="str">
        <f>IF(ISNA(VLOOKUP(A483,tsnz!$A:$G,7,FALSE)), "",(VLOOKUP(A483,tsnz!$A:$G,7,FALSE)))</f>
        <v>None</v>
      </c>
      <c r="G483" s="911" t="str">
        <f t="array" ref="G483">IF(ISNA(VLOOKUP(A483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3" s="911"/>
      <c r="I483" s="911"/>
      <c r="J483" s="911"/>
      <c r="K483" s="911"/>
      <c r="L483" s="912">
        <f t="shared" si="1"/>
        <v>0</v>
      </c>
      <c r="M483" s="913">
        <f>IFERROR(__xludf.DUMMYFUNCTION("(sum(query(sort(transpose($G483:$K483), 1, false), ""select * limit 4"")))"),0.0)</f>
        <v>0</v>
      </c>
      <c r="N483" s="917"/>
      <c r="O483" s="917"/>
      <c r="P483" s="917"/>
      <c r="Q483" s="911"/>
      <c r="R483" s="911"/>
      <c r="S483" s="918"/>
      <c r="T483" s="918"/>
      <c r="U483" s="913"/>
    </row>
    <row r="484">
      <c r="A484" s="724">
        <v>10224.0</v>
      </c>
      <c r="B484" s="932">
        <f>VLOOKUP(A484,tsnz!A:F,6,FALSE)</f>
        <v>2025</v>
      </c>
      <c r="C484" s="933" t="str">
        <f>VLOOKUP(A484,tsnz!A:E,5,FALSE)</f>
        <v>Junior</v>
      </c>
      <c r="D484" s="934" t="str">
        <f>VLOOKUP(A484,tsnz!A:B,2,FALSE)</f>
        <v>Flynn Harlan</v>
      </c>
      <c r="E484" s="935" t="str">
        <f>VLOOKUP(A484,'Team names'!A:G,7,FALSE)</f>
        <v>Southland Centurions</v>
      </c>
      <c r="F484" s="936" t="str">
        <f>IF(ISNA(VLOOKUP(A484,tsnz!$A:$G,7,FALSE)), "",(VLOOKUP(A484,tsnz!$A:$G,7,FALSE)))</f>
        <v>None</v>
      </c>
      <c r="G484" s="911" t="str">
        <f t="array" ref="G484">IF(ISNA(VLOOKUP(A484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4" s="911"/>
      <c r="I484" s="911"/>
      <c r="J484" s="911"/>
      <c r="K484" s="911"/>
      <c r="L484" s="912">
        <f t="shared" si="1"/>
        <v>0</v>
      </c>
      <c r="M484" s="913">
        <f>IFERROR(__xludf.DUMMYFUNCTION("(sum(query(sort(transpose($G484:$K484), 1, false), ""select * limit 4"")))"),0.0)</f>
        <v>0</v>
      </c>
      <c r="N484" s="917"/>
      <c r="O484" s="917"/>
      <c r="P484" s="917"/>
      <c r="Q484" s="911"/>
      <c r="R484" s="911"/>
      <c r="S484" s="918"/>
      <c r="T484" s="918"/>
      <c r="U484" s="913"/>
    </row>
    <row r="485">
      <c r="A485" s="724">
        <v>10256.0</v>
      </c>
      <c r="B485" s="932">
        <f>VLOOKUP(A485,tsnz!A:F,6,FALSE)</f>
        <v>2025</v>
      </c>
      <c r="C485" s="933" t="str">
        <f>VLOOKUP(A485,tsnz!A:E,5,FALSE)</f>
        <v>Junior</v>
      </c>
      <c r="D485" s="934" t="str">
        <f>VLOOKUP(A485,tsnz!A:B,2,FALSE)</f>
        <v>Drake Hamlin</v>
      </c>
      <c r="E485" s="935" t="str">
        <f>VLOOKUP(A485,'Team names'!A:G,7,FALSE)</f>
        <v>Southland Centurions</v>
      </c>
      <c r="F485" s="936" t="str">
        <f>IF(ISNA(VLOOKUP(A485,tsnz!$A:$G,7,FALSE)), "",(VLOOKUP(A485,tsnz!$A:$G,7,FALSE)))</f>
        <v>D</v>
      </c>
      <c r="G485" s="911" t="str">
        <f t="array" ref="G485">IF(ISNA(VLOOKUP(A485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5" s="911"/>
      <c r="I485" s="911"/>
      <c r="J485" s="911"/>
      <c r="K485" s="911"/>
      <c r="L485" s="912">
        <f t="shared" si="1"/>
        <v>0</v>
      </c>
      <c r="M485" s="913">
        <f>IFERROR(__xludf.DUMMYFUNCTION("(sum(query(sort(transpose($G485:$K485), 1, false), ""select * limit 4"")))"),0.0)</f>
        <v>0</v>
      </c>
      <c r="N485" s="914"/>
      <c r="O485" s="911"/>
      <c r="P485" s="917"/>
      <c r="Q485" s="911"/>
      <c r="R485" s="911"/>
      <c r="S485" s="918"/>
      <c r="T485" s="918"/>
      <c r="U485" s="913">
        <f>IFERROR(__xludf.DUMMYFUNCTION("(sum(query(sort(transpose($N485:$P485), 1, false), ""select * limit 4"")))"),0.0)</f>
        <v>0</v>
      </c>
    </row>
    <row r="486">
      <c r="A486" s="724">
        <v>10260.0</v>
      </c>
      <c r="B486" s="932">
        <f>VLOOKUP(A486,tsnz!A:F,6,FALSE)</f>
        <v>2025</v>
      </c>
      <c r="C486" s="933" t="str">
        <f>VLOOKUP(A486,tsnz!A:E,5,FALSE)</f>
        <v>Junior</v>
      </c>
      <c r="D486" s="934" t="str">
        <f>VLOOKUP(A486,tsnz!A:B,2,FALSE)</f>
        <v>Maddox Whitaker</v>
      </c>
      <c r="E486" s="935" t="str">
        <f>VLOOKUP(A486,'Team names'!A:G,7,FALSE)</f>
        <v>Southland Centurions</v>
      </c>
      <c r="F486" s="936" t="str">
        <f>IF(ISNA(VLOOKUP(A486,tsnz!$A:$G,7,FALSE)), "",(VLOOKUP(A486,tsnz!$A:$G,7,FALSE)))</f>
        <v>None</v>
      </c>
      <c r="G486" s="911" t="str">
        <f t="array" ref="G486">IF(ISNA(VLOOKUP(A486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6" s="911"/>
      <c r="I486" s="911"/>
      <c r="J486" s="911"/>
      <c r="K486" s="911"/>
      <c r="L486" s="912">
        <f t="shared" si="1"/>
        <v>0</v>
      </c>
      <c r="M486" s="913">
        <f>IFERROR(__xludf.DUMMYFUNCTION("(sum(query(sort(transpose($G486:$K486), 1, false), ""select * limit 4"")))"),0.0)</f>
        <v>0</v>
      </c>
      <c r="N486" s="917"/>
      <c r="O486" s="917"/>
      <c r="P486" s="917"/>
      <c r="Q486" s="917"/>
      <c r="R486" s="911"/>
      <c r="S486" s="918"/>
      <c r="T486" s="918"/>
      <c r="U486" s="913">
        <f>IFERROR(__xludf.DUMMYFUNCTION("(sum(query(sort(transpose($N486:$P486), 1, false), ""select * limit 4"")))"),0.0)</f>
        <v>0</v>
      </c>
    </row>
    <row r="487">
      <c r="A487" s="724">
        <v>10264.0</v>
      </c>
      <c r="B487" s="932">
        <f>VLOOKUP(A487,tsnz!A:F,6,FALSE)</f>
        <v>2025</v>
      </c>
      <c r="C487" s="933" t="str">
        <f>VLOOKUP(A487,tsnz!A:E,5,FALSE)</f>
        <v>Junior</v>
      </c>
      <c r="D487" s="934" t="str">
        <f>VLOOKUP(A487,tsnz!A:B,2,FALSE)</f>
        <v>Alyssa McGearty</v>
      </c>
      <c r="E487" s="935" t="str">
        <f>VLOOKUP(A487,'Team names'!A:G,7,FALSE)</f>
        <v>Southland Centurions</v>
      </c>
      <c r="F487" s="936" t="str">
        <f>IF(ISNA(VLOOKUP(A487,tsnz!$A:$G,7,FALSE)), "",(VLOOKUP(A487,tsnz!$A:$G,7,FALSE)))</f>
        <v>C</v>
      </c>
      <c r="G487" s="911" t="str">
        <f t="array" ref="G487">IF(ISNA(VLOOKUP(A487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7" s="911"/>
      <c r="I487" s="911"/>
      <c r="J487" s="911"/>
      <c r="K487" s="911"/>
      <c r="L487" s="912">
        <f t="shared" si="1"/>
        <v>0</v>
      </c>
      <c r="M487" s="913">
        <f>IFERROR(__xludf.DUMMYFUNCTION("(sum(query(sort(transpose($G487:$K487), 1, false), ""select * limit 4"")))"),0.0)</f>
        <v>0</v>
      </c>
      <c r="N487" s="920"/>
      <c r="O487" s="920"/>
      <c r="P487" s="920"/>
      <c r="Q487" s="920"/>
      <c r="R487" s="920"/>
      <c r="S487" s="921">
        <f>((SUM(N487:R487)-(ROUND(N487,0)+ROUND(O487,0)+ROUND(P487,0)+ROUND(Q487,0)+ROUND(R487,0)))/10)+ROUND(N487,0)+ROUND(O487,0)+ROUND(P487,0)+ROUND(Q487,0)+ROUND(R487,0)</f>
        <v>0</v>
      </c>
      <c r="T487" s="922"/>
      <c r="U487" s="923">
        <f>IFERROR(__xludf.DUMMYFUNCTION("(sum(query(sort(transpose($N487:$R487), 1, false), ""select * limit 4"")))"),0.0)</f>
        <v>0</v>
      </c>
    </row>
    <row r="488">
      <c r="A488" s="724">
        <v>10267.0</v>
      </c>
      <c r="B488" s="932">
        <f>VLOOKUP(A488,tsnz!A:F,6,FALSE)</f>
        <v>2025</v>
      </c>
      <c r="C488" s="933" t="str">
        <f>VLOOKUP(A488,tsnz!A:E,5,FALSE)</f>
        <v>Junior</v>
      </c>
      <c r="D488" s="934" t="str">
        <f>VLOOKUP(A488,tsnz!A:B,2,FALSE)</f>
        <v>Cole Fisher</v>
      </c>
      <c r="E488" s="935" t="str">
        <f>VLOOKUP(A488,'Team names'!A:G,7,FALSE)</f>
        <v>Southland Centurions</v>
      </c>
      <c r="F488" s="936" t="str">
        <f>IF(ISNA(VLOOKUP(A488,tsnz!$A:$G,7,FALSE)), "",(VLOOKUP(A488,tsnz!$A:$G,7,FALSE)))</f>
        <v>D</v>
      </c>
      <c r="G488" s="911" t="str">
        <f t="array" ref="G488">IF(ISNA(VLOOKUP(A488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8" s="911"/>
      <c r="I488" s="911"/>
      <c r="J488" s="911"/>
      <c r="K488" s="911"/>
      <c r="L488" s="912">
        <f t="shared" si="1"/>
        <v>0</v>
      </c>
      <c r="M488" s="913">
        <f>IFERROR(__xludf.DUMMYFUNCTION("(sum(query(sort(transpose($G488:$K488), 1, false), ""select * limit 4"")))"),0.0)</f>
        <v>0</v>
      </c>
      <c r="N488" s="917"/>
      <c r="O488" s="917"/>
      <c r="P488" s="917"/>
      <c r="Q488" s="911"/>
      <c r="R488" s="911"/>
      <c r="S488" s="918"/>
      <c r="T488" s="918"/>
      <c r="U488" s="913">
        <f>IFERROR(__xludf.DUMMYFUNCTION("(sum(query(sort(transpose($N488:$P488), 1, false), ""select * limit 4"")))"),0.0)</f>
        <v>0</v>
      </c>
    </row>
    <row r="489">
      <c r="A489" s="853">
        <v>10371.0</v>
      </c>
      <c r="B489" s="932">
        <f>VLOOKUP(A489,tsnz!A:F,6,FALSE)</f>
        <v>2026</v>
      </c>
      <c r="C489" s="933" t="str">
        <f>VLOOKUP(A489,tsnz!A:E,5,FALSE)</f>
        <v>Junior</v>
      </c>
      <c r="D489" s="934" t="str">
        <f>VLOOKUP(A489,tsnz!A:B,2,FALSE)</f>
        <v>Bailey McMurdo</v>
      </c>
      <c r="E489" s="935" t="str">
        <f>VLOOKUP(A489,'Team names'!A:G,7,FALSE)</f>
        <v>Southland Centurions</v>
      </c>
      <c r="F489" s="936" t="str">
        <f>IF(ISNA(VLOOKUP(A489,tsnz!$A:$G,7,FALSE)), "",(VLOOKUP(A489,tsnz!$A:$G,7,FALSE)))</f>
        <v>D</v>
      </c>
      <c r="G489" s="911" t="str">
        <f t="array" ref="G489">IF(ISNA(VLOOKUP(A489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89" s="911"/>
      <c r="I489" s="911"/>
      <c r="J489" s="911"/>
      <c r="K489" s="911"/>
      <c r="L489" s="912">
        <f t="shared" si="1"/>
        <v>0</v>
      </c>
      <c r="M489" s="913">
        <f>IFERROR(__xludf.DUMMYFUNCTION("(sum(query(sort(transpose($G489:$K489), 1, false), ""select * limit 4"")))"),0.0)</f>
        <v>0</v>
      </c>
      <c r="N489" s="920"/>
      <c r="O489" s="920"/>
      <c r="P489" s="920"/>
      <c r="Q489" s="920"/>
      <c r="R489" s="920"/>
      <c r="S489" s="921">
        <f>((SUM(N489:R489)-(ROUND(N489,0)+ROUND(O489,0)+ROUND(P489,0)+ROUND(Q489,0)+ROUND(R489,0)))/10)+ROUND(N489,0)+ROUND(O489,0)+ROUND(P489,0)+ROUND(Q489,0)+ROUND(R489,0)</f>
        <v>0</v>
      </c>
      <c r="T489" s="922"/>
      <c r="U489" s="923">
        <f>IFERROR(__xludf.DUMMYFUNCTION("(sum(query(sort(transpose($N489:$R489), 1, false), ""select * limit 4"")))"),0.0)</f>
        <v>0</v>
      </c>
    </row>
    <row r="490">
      <c r="A490" s="853">
        <v>10405.0</v>
      </c>
      <c r="B490" s="932">
        <f>VLOOKUP(A490,tsnz!A:F,6,FALSE)</f>
        <v>2025</v>
      </c>
      <c r="C490" s="933" t="str">
        <f>VLOOKUP(A490,tsnz!A:E,5,FALSE)</f>
        <v>Junior</v>
      </c>
      <c r="D490" s="934" t="str">
        <f>VLOOKUP(A490,tsnz!A:B,2,FALSE)</f>
        <v>Hunter Pyper</v>
      </c>
      <c r="E490" s="935" t="str">
        <f>VLOOKUP(A490,'Team names'!A:G,7,FALSE)</f>
        <v>Southland Centurions</v>
      </c>
      <c r="F490" s="936" t="str">
        <f>IF(ISNA(VLOOKUP(A490,tsnz!$A:$G,7,FALSE)), "",(VLOOKUP(A490,tsnz!$A:$G,7,FALSE)))</f>
        <v>D</v>
      </c>
      <c r="G490" s="911" t="str">
        <f t="array" ref="G490">IF(ISNA(VLOOKUP(A490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0" s="911"/>
      <c r="I490" s="911"/>
      <c r="J490" s="911"/>
      <c r="K490" s="911"/>
      <c r="L490" s="912">
        <f t="shared" si="1"/>
        <v>0</v>
      </c>
      <c r="M490" s="913">
        <f>IFERROR(__xludf.DUMMYFUNCTION("(sum(query(sort(transpose($G490:$K490), 1, false), ""select * limit 4"")))"),0.0)</f>
        <v>0</v>
      </c>
      <c r="N490" s="917"/>
      <c r="O490" s="917"/>
      <c r="P490" s="917"/>
      <c r="Q490" s="917"/>
      <c r="R490" s="911"/>
      <c r="S490" s="915"/>
      <c r="T490" s="915"/>
      <c r="U490" s="911"/>
    </row>
    <row r="491">
      <c r="A491" s="853">
        <v>10407.0</v>
      </c>
      <c r="B491" s="932">
        <f>VLOOKUP(A491,tsnz!A:F,6,FALSE)</f>
        <v>2025</v>
      </c>
      <c r="C491" s="933" t="str">
        <f>VLOOKUP(A491,tsnz!A:E,5,FALSE)</f>
        <v>Junior</v>
      </c>
      <c r="D491" s="934" t="str">
        <f>VLOOKUP(A491,tsnz!A:B,2,FALSE)</f>
        <v>Bryn Timothy</v>
      </c>
      <c r="E491" s="935" t="str">
        <f>VLOOKUP(A491,'Team names'!A:G,7,FALSE)</f>
        <v>Southland Centurions</v>
      </c>
      <c r="F491" s="936" t="str">
        <f>IF(ISNA(VLOOKUP(A491,tsnz!$A:$G,7,FALSE)), "",(VLOOKUP(A491,tsnz!$A:$G,7,FALSE)))</f>
        <v>D</v>
      </c>
      <c r="G491" s="911" t="str">
        <f t="array" ref="G491">IF(ISNA(VLOOKUP(A491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1" s="911"/>
      <c r="I491" s="911"/>
      <c r="J491" s="911"/>
      <c r="K491" s="911"/>
      <c r="L491" s="912">
        <f t="shared" si="1"/>
        <v>0</v>
      </c>
      <c r="M491" s="913">
        <f>IFERROR(__xludf.DUMMYFUNCTION("(sum(query(sort(transpose($G491:$K491), 1, false), ""select * limit 4"")))"),0.0)</f>
        <v>0</v>
      </c>
      <c r="N491" s="914"/>
      <c r="O491" s="911"/>
      <c r="P491" s="917"/>
      <c r="Q491" s="911"/>
      <c r="R491" s="911"/>
      <c r="S491" s="918"/>
      <c r="T491" s="918"/>
      <c r="U491" s="913">
        <f>IFERROR(__xludf.DUMMYFUNCTION("(sum(query(sort(transpose($N491:$P491), 1, false), ""select * limit 4"")))"),0.0)</f>
        <v>0</v>
      </c>
    </row>
    <row r="492">
      <c r="A492" s="853">
        <v>10408.0</v>
      </c>
      <c r="B492" s="932">
        <f>VLOOKUP(A492,tsnz!A:F,6,FALSE)</f>
        <v>2025</v>
      </c>
      <c r="C492" s="933" t="str">
        <f>VLOOKUP(A492,tsnz!A:E,5,FALSE)</f>
        <v>First Year - Full</v>
      </c>
      <c r="D492" s="934" t="str">
        <f>VLOOKUP(A492,tsnz!A:B,2,FALSE)</f>
        <v>Rebecca Jamieson</v>
      </c>
      <c r="E492" s="935" t="str">
        <f>VLOOKUP(A492,'Team names'!A:G,7,FALSE)</f>
        <v>Southland Centurions</v>
      </c>
      <c r="F492" s="936" t="str">
        <f>IF(ISNA(VLOOKUP(A492,tsnz!$A:$G,7,FALSE)), "",(VLOOKUP(A492,tsnz!$A:$G,7,FALSE)))</f>
        <v>D</v>
      </c>
      <c r="G492" s="911" t="str">
        <f t="array" ref="G492">IF(ISNA(VLOOKUP(A492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2" s="911"/>
      <c r="I492" s="911"/>
      <c r="J492" s="911"/>
      <c r="K492" s="911"/>
      <c r="L492" s="912">
        <f t="shared" si="1"/>
        <v>0</v>
      </c>
      <c r="M492" s="913">
        <f>IFERROR(__xludf.DUMMYFUNCTION("(sum(query(sort(transpose($G492:$K492), 1, false), ""select * limit 4"")))"),0.0)</f>
        <v>0</v>
      </c>
      <c r="N492" s="917"/>
      <c r="O492" s="917"/>
      <c r="P492" s="917"/>
      <c r="Q492" s="917"/>
      <c r="R492" s="911"/>
      <c r="S492" s="915"/>
      <c r="T492" s="915"/>
      <c r="U492" s="911"/>
    </row>
    <row r="493">
      <c r="A493" s="853">
        <v>10411.0</v>
      </c>
      <c r="B493" s="932">
        <f>VLOOKUP(A493,tsnz!A:F,6,FALSE)</f>
        <v>2025</v>
      </c>
      <c r="C493" s="933" t="str">
        <f>VLOOKUP(A493,tsnz!A:E,5,FALSE)</f>
        <v>Junior</v>
      </c>
      <c r="D493" s="934" t="str">
        <f>VLOOKUP(A493,tsnz!A:B,2,FALSE)</f>
        <v>Declan Buchanan</v>
      </c>
      <c r="E493" s="935" t="str">
        <f>VLOOKUP(A493,'Team names'!A:G,7,FALSE)</f>
        <v>Southland Centurions</v>
      </c>
      <c r="F493" s="936" t="str">
        <f>IF(ISNA(VLOOKUP(A493,tsnz!$A:$G,7,FALSE)), "",(VLOOKUP(A493,tsnz!$A:$G,7,FALSE)))</f>
        <v>D</v>
      </c>
      <c r="G493" s="911" t="str">
        <f t="array" ref="G493">IF(ISNA(VLOOKUP(A493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3" s="911"/>
      <c r="I493" s="911"/>
      <c r="J493" s="911"/>
      <c r="K493" s="911"/>
      <c r="L493" s="912">
        <f t="shared" si="1"/>
        <v>0</v>
      </c>
      <c r="M493" s="913">
        <f>IFERROR(__xludf.DUMMYFUNCTION("(sum(query(sort(transpose($G493:$K493), 1, false), ""select * limit 4"")))"),0.0)</f>
        <v>0</v>
      </c>
      <c r="N493" s="914"/>
      <c r="O493" s="911"/>
      <c r="P493" s="917"/>
      <c r="Q493" s="911"/>
      <c r="R493" s="911"/>
      <c r="S493" s="918"/>
      <c r="T493" s="918"/>
      <c r="U493" s="913">
        <f>IFERROR(__xludf.DUMMYFUNCTION("(sum(query(sort(transpose($N493:$P493), 1, false), ""select * limit 4"")))"),0.0)</f>
        <v>0</v>
      </c>
    </row>
    <row r="494">
      <c r="A494" s="853">
        <v>10412.0</v>
      </c>
      <c r="B494" s="932">
        <f>VLOOKUP(A494,tsnz!A:F,6,FALSE)</f>
        <v>2025</v>
      </c>
      <c r="C494" s="933" t="str">
        <f>VLOOKUP(A494,tsnz!A:E,5,FALSE)</f>
        <v>Junior</v>
      </c>
      <c r="D494" s="934" t="str">
        <f>VLOOKUP(A494,tsnz!A:B,2,FALSE)</f>
        <v>Tomas Clarke</v>
      </c>
      <c r="E494" s="935" t="str">
        <f>VLOOKUP(A494,'Team names'!A:G,7,FALSE)</f>
        <v>Southland Centurions</v>
      </c>
      <c r="F494" s="936" t="str">
        <f>IF(ISNA(VLOOKUP(A494,tsnz!$A:$G,7,FALSE)), "",(VLOOKUP(A494,tsnz!$A:$G,7,FALSE)))</f>
        <v>D</v>
      </c>
      <c r="G494" s="911" t="str">
        <f t="array" ref="G494">IF(ISNA(VLOOKUP(A494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4" s="911"/>
      <c r="I494" s="911"/>
      <c r="J494" s="911"/>
      <c r="K494" s="911"/>
      <c r="L494" s="912">
        <f t="shared" si="1"/>
        <v>0</v>
      </c>
      <c r="M494" s="913">
        <f>IFERROR(__xludf.DUMMYFUNCTION("(sum(query(sort(transpose($G494:$K494), 1, false), ""select * limit 4"")))"),0.0)</f>
        <v>0</v>
      </c>
      <c r="N494" s="914"/>
      <c r="O494" s="911"/>
      <c r="P494" s="917"/>
      <c r="Q494" s="911"/>
      <c r="R494" s="911"/>
      <c r="S494" s="918">
        <f t="shared" ref="S494:S495" si="19">((SUM(N494:R494)-(ROUND(N494,0)+ROUND(O494,0)+ROUND(P494,0)+ROUND(Q494,0)+ROUND(R494,0)))/10)+ROUND(N494,0)+ROUND(O494,0)+ROUND(P494,0)+ROUND(Q494,0)+ROUND(R494,0)</f>
        <v>0</v>
      </c>
      <c r="T494" s="918"/>
      <c r="U494" s="913">
        <f>IFERROR(__xludf.DUMMYFUNCTION("(sum(query(sort(transpose($N494:$P494), 1, false), ""select * limit 4"")))"),0.0)</f>
        <v>0</v>
      </c>
    </row>
    <row r="495">
      <c r="A495" s="724">
        <v>10207.0</v>
      </c>
      <c r="B495" s="932">
        <f>VLOOKUP(A495,tsnz!A:F,6,FALSE)</f>
        <v>2025</v>
      </c>
      <c r="C495" s="933" t="str">
        <f>VLOOKUP(A495,tsnz!A:E,5,FALSE)</f>
        <v>Junior</v>
      </c>
      <c r="D495" s="934" t="str">
        <f>VLOOKUP(A495,tsnz!A:B,2,FALSE)</f>
        <v>Tori Vande Sandt</v>
      </c>
      <c r="E495" s="935" t="str">
        <f>VLOOKUP(A495,'Team names'!A:G,7,FALSE)</f>
        <v>Southland Centurions</v>
      </c>
      <c r="F495" s="936" t="str">
        <f>IF(ISNA(VLOOKUP(A495,tsnz!$A:$G,7,FALSE)), "",(VLOOKUP(A495,tsnz!$A:$G,7,FALSE)))</f>
        <v>None</v>
      </c>
      <c r="G495" s="911" t="str">
        <f t="array" ref="G495">IF(ISNA(VLOOKUP(A495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5" s="911"/>
      <c r="I495" s="911"/>
      <c r="J495" s="911"/>
      <c r="K495" s="911"/>
      <c r="L495" s="912">
        <f t="shared" si="1"/>
        <v>0</v>
      </c>
      <c r="M495" s="913">
        <f>IFERROR(__xludf.DUMMYFUNCTION("(sum(query(sort(transpose($G495:$K495), 1, false), ""select * limit 4"")))"),0.0)</f>
        <v>0</v>
      </c>
      <c r="N495" s="914"/>
      <c r="O495" s="911"/>
      <c r="P495" s="917"/>
      <c r="Q495" s="911"/>
      <c r="R495" s="911"/>
      <c r="S495" s="918">
        <f t="shared" si="19"/>
        <v>0</v>
      </c>
      <c r="T495" s="918"/>
      <c r="U495" s="913">
        <f>IFERROR(__xludf.DUMMYFUNCTION("(sum(query(sort(transpose($N495:$P495), 1, false), ""select * limit 4"")))"),0.0)</f>
        <v>0</v>
      </c>
    </row>
    <row r="496">
      <c r="A496" s="724">
        <v>1787.0</v>
      </c>
      <c r="B496" s="924">
        <f>VLOOKUP(A496,tsnz!A:F,6,FALSE)</f>
        <v>2025</v>
      </c>
      <c r="C496" s="925" t="str">
        <f>VLOOKUP(A496,tsnz!A:E,5,FALSE)</f>
        <v>Super</v>
      </c>
      <c r="D496" s="926" t="str">
        <f>VLOOKUP(A496,tsnz!A:B,2,FALSE)</f>
        <v>David Dick</v>
      </c>
      <c r="E496" s="927" t="str">
        <f>VLOOKUP(A496,'Team names'!A:G,7,FALSE)</f>
        <v>Suns</v>
      </c>
      <c r="F496" s="928" t="str">
        <f>IF(ISNA(VLOOKUP(A496,tsnz!$A:$G,7,FALSE)), "",(VLOOKUP(A496,tsnz!$A:$G,7,FALSE)))</f>
        <v>C</v>
      </c>
      <c r="G496" s="911" t="str">
        <f t="array" ref="G496">IF(ISNA(VLOOKUP(A496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6" s="911"/>
      <c r="I496" s="931"/>
      <c r="J496" s="911"/>
      <c r="K496" s="911"/>
      <c r="L496" s="912">
        <f t="shared" si="1"/>
        <v>0</v>
      </c>
      <c r="M496" s="913">
        <f>IFERROR(__xludf.DUMMYFUNCTION("(sum(query(sort(transpose($G496:$K496), 1, false), ""select * limit 4"")))"),0.0)</f>
        <v>0</v>
      </c>
      <c r="N496" s="917"/>
      <c r="O496" s="917"/>
      <c r="P496" s="917"/>
      <c r="Q496" s="911"/>
      <c r="R496" s="911"/>
      <c r="S496" s="918"/>
      <c r="T496" s="918"/>
      <c r="U496" s="913"/>
    </row>
    <row r="497">
      <c r="A497" s="724">
        <v>1937.0</v>
      </c>
      <c r="B497" s="924">
        <f>VLOOKUP(A497,tsnz!A:F,6,FALSE)</f>
        <v>2025</v>
      </c>
      <c r="C497" s="925" t="str">
        <f>VLOOKUP(A497,tsnz!A:E,5,FALSE)</f>
        <v>Full</v>
      </c>
      <c r="D497" s="926" t="str">
        <f>VLOOKUP(A497,tsnz!A:B,2,FALSE)</f>
        <v>Chris Burgess</v>
      </c>
      <c r="E497" s="927" t="str">
        <f>VLOOKUP(A497,'Team names'!A:G,7,FALSE)</f>
        <v>Suns</v>
      </c>
      <c r="F497" s="928" t="str">
        <f>IF(ISNA(VLOOKUP(A497,tsnz!$A:$G,7,FALSE)), "",(VLOOKUP(A497,tsnz!$A:$G,7,FALSE)))</f>
        <v>B</v>
      </c>
      <c r="G497" s="911" t="str">
        <f t="array" ref="G497">IF(ISNA(VLOOKUP(A497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7" s="911"/>
      <c r="I497" s="911"/>
      <c r="J497" s="911"/>
      <c r="K497" s="911"/>
      <c r="L497" s="912">
        <f t="shared" si="1"/>
        <v>0</v>
      </c>
      <c r="M497" s="913">
        <f>IFERROR(__xludf.DUMMYFUNCTION("(sum(query(sort(transpose($G497:$K497), 1, false), ""select * limit 4"")))"),0.0)</f>
        <v>0</v>
      </c>
      <c r="N497" s="917"/>
      <c r="O497" s="917"/>
      <c r="P497" s="917"/>
      <c r="Q497" s="914"/>
      <c r="R497" s="914"/>
      <c r="S497" s="918"/>
      <c r="T497" s="918"/>
      <c r="U497" s="913"/>
    </row>
    <row r="498">
      <c r="A498" s="342">
        <v>3252.0</v>
      </c>
      <c r="B498" s="924">
        <f>VLOOKUP(A498,tsnz!A:F,6,FALSE)</f>
        <v>2025</v>
      </c>
      <c r="C498" s="925" t="str">
        <f>VLOOKUP(A498,tsnz!A:E,5,FALSE)</f>
        <v>Full</v>
      </c>
      <c r="D498" s="926" t="str">
        <f>VLOOKUP(A498,tsnz!A:B,2,FALSE)</f>
        <v>Richard Evans</v>
      </c>
      <c r="E498" s="927" t="str">
        <f>VLOOKUP(A498,'Team names'!A:G,7,FALSE)</f>
        <v>Suns</v>
      </c>
      <c r="F498" s="928" t="str">
        <f>IF(ISNA(VLOOKUP(A498,tsnz!$A:$G,7,FALSE)), "",(VLOOKUP(A498,tsnz!$A:$G,7,FALSE)))</f>
        <v>B</v>
      </c>
      <c r="G498" s="911" t="str">
        <f t="array" ref="G498">IF(ISNA(VLOOKUP(A498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8" s="911"/>
      <c r="I498" s="911"/>
      <c r="J498" s="911"/>
      <c r="K498" s="911"/>
      <c r="L498" s="912">
        <f t="shared" si="1"/>
        <v>0</v>
      </c>
      <c r="M498" s="913">
        <f>IFERROR(__xludf.DUMMYFUNCTION("(sum(query(sort(transpose($G498:$K498), 1, false), ""select * limit 4"")))"),0.0)</f>
        <v>0</v>
      </c>
      <c r="N498" s="914"/>
      <c r="O498" s="911"/>
      <c r="P498" s="911"/>
      <c r="Q498" s="911"/>
      <c r="R498" s="911"/>
      <c r="S498" s="915"/>
      <c r="T498" s="916"/>
      <c r="U498" s="914"/>
    </row>
    <row r="499">
      <c r="A499" s="857">
        <v>4772.0</v>
      </c>
      <c r="B499" s="924">
        <f>VLOOKUP(A499,tsnz!A:F,6,FALSE)</f>
        <v>2025</v>
      </c>
      <c r="C499" s="925" t="str">
        <f>VLOOKUP(A499,tsnz!A:E,5,FALSE)</f>
        <v>Full</v>
      </c>
      <c r="D499" s="926" t="str">
        <f>VLOOKUP(A499,tsnz!A:B,2,FALSE)</f>
        <v>Phillip Robinson</v>
      </c>
      <c r="E499" s="927" t="str">
        <f>VLOOKUP(A499,'Team names'!A:G,7,FALSE)</f>
        <v>Suns</v>
      </c>
      <c r="F499" s="928" t="str">
        <f>IF(ISNA(VLOOKUP(A499,tsnz!$A:$G,7,FALSE)), "",(VLOOKUP(A499,tsnz!$A:$G,7,FALSE)))</f>
        <v>B</v>
      </c>
      <c r="G499" s="911" t="str">
        <f t="array" ref="G499">IF(ISNA(VLOOKUP(A499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499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499" s="911"/>
      <c r="I499" s="911"/>
      <c r="J499" s="911"/>
      <c r="K499" s="911"/>
      <c r="L499" s="912">
        <f t="shared" si="1"/>
        <v>0</v>
      </c>
      <c r="M499" s="913">
        <f>IFERROR(__xludf.DUMMYFUNCTION("(sum(query(sort(transpose($G499:$K499), 1, false), ""select * limit 4"")))"),0.0)</f>
        <v>0</v>
      </c>
      <c r="N499" s="914"/>
      <c r="O499" s="911"/>
      <c r="P499" s="911"/>
      <c r="Q499" s="911"/>
      <c r="R499" s="911"/>
      <c r="S499" s="915"/>
      <c r="T499" s="916"/>
      <c r="U499" s="911"/>
    </row>
    <row r="500">
      <c r="A500" s="930">
        <v>5564.0</v>
      </c>
      <c r="B500" s="924">
        <f>VLOOKUP(A500,tsnz!A:F,6,FALSE)</f>
        <v>2026</v>
      </c>
      <c r="C500" s="925" t="str">
        <f>VLOOKUP(A500,tsnz!A:E,5,FALSE)</f>
        <v>Full</v>
      </c>
      <c r="D500" s="926" t="str">
        <f>VLOOKUP(A500,tsnz!A:B,2,FALSE)</f>
        <v>Regan Cowe</v>
      </c>
      <c r="E500" s="927" t="str">
        <f>VLOOKUP(A500,'Team names'!A:G,7,FALSE)</f>
        <v>Suns</v>
      </c>
      <c r="F500" s="928" t="str">
        <f>IF(ISNA(VLOOKUP(A500,tsnz!$A:$G,7,FALSE)), "",(VLOOKUP(A500,tsnz!$A:$G,7,FALSE)))</f>
        <v>A</v>
      </c>
      <c r="G500" s="911" t="str">
        <f t="array" ref="G500">IF(ISNA(VLOOKUP(A500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0" s="911"/>
      <c r="I500" s="911"/>
      <c r="J500" s="911"/>
      <c r="K500" s="911"/>
      <c r="L500" s="912">
        <f t="shared" si="1"/>
        <v>0</v>
      </c>
      <c r="M500" s="913">
        <f>IFERROR(__xludf.DUMMYFUNCTION("(sum(query(sort(transpose($G500:$K500), 1, false), ""select * limit 4"")))"),0.0)</f>
        <v>0</v>
      </c>
      <c r="N500" s="914"/>
      <c r="O500" s="911"/>
      <c r="P500" s="911"/>
      <c r="Q500" s="911"/>
      <c r="R500" s="911"/>
      <c r="S500" s="915"/>
      <c r="T500" s="916"/>
      <c r="U500" s="911"/>
    </row>
    <row r="501">
      <c r="A501" s="857">
        <v>5593.0</v>
      </c>
      <c r="B501" s="924">
        <f>VLOOKUP(A501,tsnz!A:F,6,FALSE)</f>
        <v>2025</v>
      </c>
      <c r="C501" s="925" t="str">
        <f>VLOOKUP(A501,tsnz!A:E,5,FALSE)</f>
        <v>Full</v>
      </c>
      <c r="D501" s="926" t="str">
        <f>VLOOKUP(A501,tsnz!A:B,2,FALSE)</f>
        <v>Steve Neal</v>
      </c>
      <c r="E501" s="927" t="str">
        <f>VLOOKUP(A501,'Team names'!A:G,7,FALSE)</f>
        <v>Suns</v>
      </c>
      <c r="F501" s="928" t="str">
        <f>IF(ISNA(VLOOKUP(A501,tsnz!$A:$G,7,FALSE)), "",(VLOOKUP(A501,tsnz!$A:$G,7,FALSE)))</f>
        <v>C</v>
      </c>
      <c r="G501" s="911" t="str">
        <f t="array" ref="G501">IF(ISNA(VLOOKUP(A501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1" s="911"/>
      <c r="I501" s="911"/>
      <c r="J501" s="911"/>
      <c r="K501" s="911"/>
      <c r="L501" s="912">
        <f t="shared" si="1"/>
        <v>0</v>
      </c>
      <c r="M501" s="913">
        <f>IFERROR(__xludf.DUMMYFUNCTION("(sum(query(sort(transpose($G501:$K501), 1, false), ""select * limit 4"")))"),0.0)</f>
        <v>0</v>
      </c>
      <c r="N501" s="917"/>
      <c r="O501" s="917"/>
      <c r="P501" s="917"/>
      <c r="Q501" s="911"/>
      <c r="R501" s="911"/>
      <c r="S501" s="918"/>
      <c r="T501" s="918"/>
      <c r="U501" s="913"/>
    </row>
    <row r="502">
      <c r="A502" s="930">
        <v>6007.0</v>
      </c>
      <c r="B502" s="924">
        <f>VLOOKUP(A502,tsnz!A:F,6,FALSE)</f>
        <v>2025</v>
      </c>
      <c r="C502" s="925" t="str">
        <f>VLOOKUP(A502,tsnz!A:E,5,FALSE)</f>
        <v>Super</v>
      </c>
      <c r="D502" s="926" t="str">
        <f>VLOOKUP(A502,tsnz!A:B,2,FALSE)</f>
        <v>Malcolm Dodson</v>
      </c>
      <c r="E502" s="927" t="str">
        <f>VLOOKUP(A502,'Team names'!A:G,7,FALSE)</f>
        <v>Suns</v>
      </c>
      <c r="F502" s="928" t="str">
        <f>IF(ISNA(VLOOKUP(A502,tsnz!$A:$G,7,FALSE)), "",(VLOOKUP(A502,tsnz!$A:$G,7,FALSE)))</f>
        <v>A</v>
      </c>
      <c r="G502" s="911" t="str">
        <f t="array" ref="G502">IF(ISNA(VLOOKUP(A502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2" s="911"/>
      <c r="I502" s="911"/>
      <c r="J502" s="911"/>
      <c r="K502" s="911"/>
      <c r="L502" s="912">
        <f t="shared" si="1"/>
        <v>0</v>
      </c>
      <c r="M502" s="913">
        <f>IFERROR(__xludf.DUMMYFUNCTION("(sum(query(sort(transpose($G502:$K502), 1, false), ""select * limit 4"")))"),0.0)</f>
        <v>0</v>
      </c>
      <c r="N502" s="914"/>
      <c r="O502" s="911"/>
      <c r="P502" s="911"/>
      <c r="Q502" s="911"/>
      <c r="R502" s="911"/>
      <c r="S502" s="915"/>
      <c r="T502" s="915"/>
      <c r="U502" s="911"/>
    </row>
    <row r="503">
      <c r="A503" s="724">
        <v>6008.0</v>
      </c>
      <c r="B503" s="924">
        <f>VLOOKUP(A503,tsnz!A:F,6,FALSE)</f>
        <v>2025</v>
      </c>
      <c r="C503" s="925" t="str">
        <f>VLOOKUP(A503,tsnz!A:E,5,FALSE)</f>
        <v>Full</v>
      </c>
      <c r="D503" s="926" t="str">
        <f>VLOOKUP(A503,tsnz!A:B,2,FALSE)</f>
        <v>Rex Schroder</v>
      </c>
      <c r="E503" s="927" t="str">
        <f>VLOOKUP(A503,'Team names'!A:G,7,FALSE)</f>
        <v>Suns</v>
      </c>
      <c r="F503" s="928" t="str">
        <f>IF(ISNA(VLOOKUP(A503,tsnz!$A:$G,7,FALSE)), "",(VLOOKUP(A503,tsnz!$A:$G,7,FALSE)))</f>
        <v>A</v>
      </c>
      <c r="G503" s="911" t="str">
        <f t="array" ref="G503">IF(ISNA(VLOOKUP(A503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3" s="911"/>
      <c r="I503" s="911"/>
      <c r="J503" s="911"/>
      <c r="K503" s="911"/>
      <c r="L503" s="912">
        <f t="shared" si="1"/>
        <v>0</v>
      </c>
      <c r="M503" s="913">
        <f>IFERROR(__xludf.DUMMYFUNCTION("(sum(query(sort(transpose($G503:$K503), 1, false), ""select * limit 4"")))"),0.0)</f>
        <v>0</v>
      </c>
      <c r="N503" s="917"/>
      <c r="O503" s="917"/>
      <c r="P503" s="917"/>
      <c r="Q503" s="917"/>
      <c r="R503" s="911"/>
      <c r="S503" s="918"/>
      <c r="T503" s="918"/>
      <c r="U503" s="913"/>
    </row>
    <row r="504">
      <c r="A504" s="342">
        <v>6021.0</v>
      </c>
      <c r="B504" s="924">
        <f>VLOOKUP(A504,tsnz!A:F,6,FALSE)</f>
        <v>2025</v>
      </c>
      <c r="C504" s="925" t="str">
        <f>VLOOKUP(A504,tsnz!A:E,5,FALSE)</f>
        <v>Full</v>
      </c>
      <c r="D504" s="926" t="str">
        <f>VLOOKUP(A504,tsnz!A:B,2,FALSE)</f>
        <v>Glenn Harris</v>
      </c>
      <c r="E504" s="927" t="str">
        <f>VLOOKUP(A504,'Team names'!A:G,7,FALSE)</f>
        <v>Suns</v>
      </c>
      <c r="F504" s="928" t="str">
        <f>IF(ISNA(VLOOKUP(A504,tsnz!$A:$G,7,FALSE)), "",(VLOOKUP(A504,tsnz!$A:$G,7,FALSE)))</f>
        <v>B</v>
      </c>
      <c r="G504" s="911" t="str">
        <f t="array" ref="G504">IF(ISNA(VLOOKUP(A504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4" s="911"/>
      <c r="I504" s="911"/>
      <c r="J504" s="911"/>
      <c r="K504" s="911"/>
      <c r="L504" s="912">
        <f t="shared" si="1"/>
        <v>0</v>
      </c>
      <c r="M504" s="913">
        <f>IFERROR(__xludf.DUMMYFUNCTION("(sum(query(sort(transpose($G504:$K504), 1, false), ""select * limit 4"")))"),0.0)</f>
        <v>0</v>
      </c>
      <c r="N504" s="914"/>
      <c r="O504" s="911"/>
      <c r="P504" s="911"/>
      <c r="Q504" s="911"/>
      <c r="R504" s="911"/>
      <c r="S504" s="915"/>
      <c r="T504" s="916"/>
      <c r="U504" s="911"/>
    </row>
    <row r="505">
      <c r="A505" s="930">
        <v>6027.0</v>
      </c>
      <c r="B505" s="924">
        <f>VLOOKUP(A505,tsnz!A:F,6,FALSE)</f>
        <v>2026</v>
      </c>
      <c r="C505" s="925" t="str">
        <f>VLOOKUP(A505,tsnz!A:E,5,FALSE)</f>
        <v>Life Member</v>
      </c>
      <c r="D505" s="926" t="str">
        <f>VLOOKUP(A505,tsnz!A:B,2,FALSE)</f>
        <v>Val Wadsworth</v>
      </c>
      <c r="E505" s="927" t="str">
        <f>VLOOKUP(A505,'Team names'!A:G,7,FALSE)</f>
        <v>Suns</v>
      </c>
      <c r="F505" s="928" t="str">
        <f>IF(ISNA(VLOOKUP(A505,tsnz!$A:$G,7,FALSE)), "",(VLOOKUP(A505,tsnz!$A:$G,7,FALSE)))</f>
        <v>M</v>
      </c>
      <c r="G505" s="911" t="str">
        <f t="array" ref="G505">IF(ISNA(VLOOKUP(A505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5" s="911"/>
      <c r="I505" s="911"/>
      <c r="J505" s="911"/>
      <c r="K505" s="911"/>
      <c r="L505" s="912">
        <f t="shared" si="1"/>
        <v>0</v>
      </c>
      <c r="M505" s="913">
        <f>IFERROR(__xludf.DUMMYFUNCTION("(sum(query(sort(transpose($G505:$K505), 1, false), ""select * limit 4"")))"),0.0)</f>
        <v>0</v>
      </c>
      <c r="N505" s="914"/>
      <c r="O505" s="911"/>
      <c r="P505" s="911"/>
      <c r="Q505" s="911"/>
      <c r="R505" s="911"/>
      <c r="S505" s="915"/>
      <c r="T505" s="916"/>
      <c r="U505" s="911"/>
    </row>
    <row r="506">
      <c r="A506" s="724">
        <v>6050.0</v>
      </c>
      <c r="B506" s="924">
        <f>VLOOKUP(A506,tsnz!A:F,6,FALSE)</f>
        <v>2025</v>
      </c>
      <c r="C506" s="925" t="str">
        <f>VLOOKUP(A506,tsnz!A:E,5,FALSE)</f>
        <v>Super</v>
      </c>
      <c r="D506" s="926" t="str">
        <f>VLOOKUP(A506,tsnz!A:B,2,FALSE)</f>
        <v>Eddie Love</v>
      </c>
      <c r="E506" s="927" t="str">
        <f>VLOOKUP(A506,'Team names'!A:G,7,FALSE)</f>
        <v>Suns</v>
      </c>
      <c r="F506" s="928" t="str">
        <f>IF(ISNA(VLOOKUP(A506,tsnz!$A:$G,7,FALSE)), "",(VLOOKUP(A506,tsnz!$A:$G,7,FALSE)))</f>
        <v>D</v>
      </c>
      <c r="G506" s="911" t="str">
        <f t="array" ref="G506">IF(ISNA(VLOOKUP(A506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6" s="911"/>
      <c r="I506" s="911"/>
      <c r="J506" s="911"/>
      <c r="K506" s="911"/>
      <c r="L506" s="912">
        <f t="shared" si="1"/>
        <v>0</v>
      </c>
      <c r="M506" s="913">
        <f>IFERROR(__xludf.DUMMYFUNCTION("(sum(query(sort(transpose($G506:$K506), 1, false), ""select * limit 4"")))"),0.0)</f>
        <v>0</v>
      </c>
      <c r="N506" s="917"/>
      <c r="O506" s="917"/>
      <c r="P506" s="917"/>
      <c r="Q506" s="911"/>
      <c r="R506" s="911"/>
      <c r="S506" s="918"/>
      <c r="T506" s="918"/>
      <c r="U506" s="913"/>
    </row>
    <row r="507">
      <c r="A507" s="342">
        <v>6124.0</v>
      </c>
      <c r="B507" s="924">
        <f>VLOOKUP(A507,tsnz!A:F,6,FALSE)</f>
        <v>2026</v>
      </c>
      <c r="C507" s="925" t="str">
        <f>VLOOKUP(A507,tsnz!A:E,5,FALSE)</f>
        <v>Family</v>
      </c>
      <c r="D507" s="926" t="str">
        <f>VLOOKUP(A507,tsnz!A:B,2,FALSE)</f>
        <v>Jon Phillipps</v>
      </c>
      <c r="E507" s="927" t="str">
        <f>VLOOKUP(A507,'Team names'!A:G,7,FALSE)</f>
        <v>Suns</v>
      </c>
      <c r="F507" s="928" t="str">
        <f>IF(ISNA(VLOOKUP(A507,tsnz!$A:$G,7,FALSE)), "",(VLOOKUP(A507,tsnz!$A:$G,7,FALSE)))</f>
        <v>M</v>
      </c>
      <c r="G507" s="911" t="str">
        <f t="array" ref="G507">IF(ISNA(VLOOKUP(A507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7" s="911"/>
      <c r="I507" s="911"/>
      <c r="J507" s="911"/>
      <c r="K507" s="911"/>
      <c r="L507" s="912">
        <f t="shared" si="1"/>
        <v>0</v>
      </c>
      <c r="M507" s="913">
        <f>IFERROR(__xludf.DUMMYFUNCTION("(sum(query(sort(transpose($G507:$K507), 1, false), ""select * limit 4"")))"),0.0)</f>
        <v>0</v>
      </c>
      <c r="N507" s="917"/>
      <c r="O507" s="917"/>
      <c r="P507" s="917"/>
      <c r="Q507" s="917"/>
      <c r="R507" s="911"/>
      <c r="S507" s="918"/>
      <c r="T507" s="918"/>
      <c r="U507" s="913"/>
    </row>
    <row r="508">
      <c r="A508" s="724">
        <v>6566.0</v>
      </c>
      <c r="B508" s="924">
        <f>VLOOKUP(A508,tsnz!A:F,6,FALSE)</f>
        <v>2025</v>
      </c>
      <c r="C508" s="925" t="str">
        <f>VLOOKUP(A508,tsnz!A:E,5,FALSE)</f>
        <v>Social</v>
      </c>
      <c r="D508" s="926" t="str">
        <f>VLOOKUP(A508,tsnz!A:B,2,FALSE)</f>
        <v>Jacob Morriss</v>
      </c>
      <c r="E508" s="927" t="str">
        <f>VLOOKUP(A508,'Team names'!A:G,7,FALSE)</f>
        <v>Suns</v>
      </c>
      <c r="F508" s="928" t="str">
        <f>IF(ISNA(VLOOKUP(A508,tsnz!$A:$G,7,FALSE)), "",(VLOOKUP(A508,tsnz!$A:$G,7,FALSE)))</f>
        <v>C</v>
      </c>
      <c r="G508" s="911" t="str">
        <f t="array" ref="G508">IF(ISNA(VLOOKUP(A508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8" s="911"/>
      <c r="I508" s="911"/>
      <c r="J508" s="911"/>
      <c r="K508" s="911"/>
      <c r="L508" s="912">
        <f t="shared" si="1"/>
        <v>0</v>
      </c>
      <c r="M508" s="913">
        <f>IFERROR(__xludf.DUMMYFUNCTION("(sum(query(sort(transpose($G508:$K508), 1, false), ""select * limit 4"")))"),0.0)</f>
        <v>0</v>
      </c>
      <c r="N508" s="917"/>
      <c r="O508" s="917"/>
      <c r="P508" s="917"/>
      <c r="Q508" s="917"/>
      <c r="R508" s="911"/>
      <c r="S508" s="918"/>
      <c r="T508" s="918"/>
      <c r="U508" s="913"/>
    </row>
    <row r="509">
      <c r="A509" s="724">
        <v>6744.0</v>
      </c>
      <c r="B509" s="924">
        <f>VLOOKUP(A509,tsnz!A:F,6,FALSE)</f>
        <v>2025</v>
      </c>
      <c r="C509" s="925" t="str">
        <f>VLOOKUP(A509,tsnz!A:E,5,FALSE)</f>
        <v>Full</v>
      </c>
      <c r="D509" s="926" t="str">
        <f>VLOOKUP(A509,tsnz!A:B,2,FALSE)</f>
        <v>Julian Morriss</v>
      </c>
      <c r="E509" s="927" t="str">
        <f>VLOOKUP(A509,'Team names'!A:G,7,FALSE)</f>
        <v>Suns</v>
      </c>
      <c r="F509" s="928" t="str">
        <f>IF(ISNA(VLOOKUP(A509,tsnz!$A:$G,7,FALSE)), "",(VLOOKUP(A509,tsnz!$A:$G,7,FALSE)))</f>
        <v>C</v>
      </c>
      <c r="G509" s="911" t="str">
        <f t="array" ref="G509">IF(ISNA(VLOOKUP(A509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09" s="911"/>
      <c r="I509" s="911"/>
      <c r="J509" s="911"/>
      <c r="K509" s="911"/>
      <c r="L509" s="912">
        <f t="shared" si="1"/>
        <v>0</v>
      </c>
      <c r="M509" s="913">
        <f>IFERROR(__xludf.DUMMYFUNCTION("(sum(query(sort(transpose($G509:$K509), 1, false), ""select * limit 4"")))"),0.0)</f>
        <v>0</v>
      </c>
      <c r="N509" s="917"/>
      <c r="O509" s="917"/>
      <c r="P509" s="917"/>
      <c r="Q509" s="917"/>
      <c r="R509" s="911"/>
      <c r="S509" s="918"/>
      <c r="T509" s="918"/>
      <c r="U509" s="913"/>
    </row>
    <row r="510">
      <c r="A510" s="724">
        <v>7024.0</v>
      </c>
      <c r="B510" s="924">
        <f>VLOOKUP(A510,tsnz!A:F,6,FALSE)</f>
        <v>2025</v>
      </c>
      <c r="C510" s="925" t="str">
        <f>VLOOKUP(A510,tsnz!A:E,5,FALSE)</f>
        <v>Full</v>
      </c>
      <c r="D510" s="926" t="str">
        <f>VLOOKUP(A510,tsnz!A:B,2,FALSE)</f>
        <v>Jason Gregory</v>
      </c>
      <c r="E510" s="927" t="str">
        <f>VLOOKUP(A510,'Team names'!A:G,7,FALSE)</f>
        <v>Suns</v>
      </c>
      <c r="F510" s="928" t="str">
        <f>IF(ISNA(VLOOKUP(A510,tsnz!$A:$G,7,FALSE)), "",(VLOOKUP(A510,tsnz!$A:$G,7,FALSE)))</f>
        <v>C</v>
      </c>
      <c r="G510" s="911" t="str">
        <f t="array" ref="G510">IF(ISNA(VLOOKUP(A510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0" s="911"/>
      <c r="I510" s="911"/>
      <c r="J510" s="911"/>
      <c r="K510" s="911"/>
      <c r="L510" s="912">
        <f t="shared" si="1"/>
        <v>0</v>
      </c>
      <c r="M510" s="913">
        <f>IFERROR(__xludf.DUMMYFUNCTION("(sum(query(sort(transpose($G510:$K510), 1, false), ""select * limit 4"")))"),0.0)</f>
        <v>0</v>
      </c>
      <c r="N510" s="917"/>
      <c r="O510" s="917"/>
      <c r="P510" s="917"/>
      <c r="Q510" s="917"/>
      <c r="R510" s="911"/>
      <c r="S510" s="918"/>
      <c r="T510" s="918"/>
      <c r="U510" s="913"/>
    </row>
    <row r="511">
      <c r="A511" s="724">
        <v>7073.0</v>
      </c>
      <c r="B511" s="924">
        <f>VLOOKUP(A511,tsnz!A:F,6,FALSE)</f>
        <v>2025</v>
      </c>
      <c r="C511" s="925" t="str">
        <f>VLOOKUP(A511,tsnz!A:E,5,FALSE)</f>
        <v>Full</v>
      </c>
      <c r="D511" s="926" t="str">
        <f>VLOOKUP(A511,tsnz!A:B,2,FALSE)</f>
        <v>Troy Frost</v>
      </c>
      <c r="E511" s="927" t="str">
        <f>VLOOKUP(A511,'Team names'!A:G,7,FALSE)</f>
        <v>Suns</v>
      </c>
      <c r="F511" s="928" t="str">
        <f>IF(ISNA(VLOOKUP(A511,tsnz!$A:$G,7,FALSE)), "",(VLOOKUP(A511,tsnz!$A:$G,7,FALSE)))</f>
        <v>B</v>
      </c>
      <c r="G511" s="911" t="str">
        <f t="array" ref="G511">IF(ISNA(VLOOKUP(A511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1" s="911"/>
      <c r="I511" s="911"/>
      <c r="J511" s="911"/>
      <c r="K511" s="911"/>
      <c r="L511" s="912">
        <f t="shared" si="1"/>
        <v>0</v>
      </c>
      <c r="M511" s="913">
        <f>IFERROR(__xludf.DUMMYFUNCTION("(sum(query(sort(transpose($G511:$K511), 1, false), ""select * limit 4"")))"),0.0)</f>
        <v>0</v>
      </c>
      <c r="N511" s="917"/>
      <c r="O511" s="917"/>
      <c r="P511" s="917"/>
      <c r="Q511" s="911"/>
      <c r="R511" s="911"/>
      <c r="S511" s="918"/>
      <c r="T511" s="918"/>
      <c r="U511" s="913"/>
    </row>
    <row r="512">
      <c r="A512" s="342">
        <v>7178.0</v>
      </c>
      <c r="B512" s="924">
        <f>VLOOKUP(A512,tsnz!A:F,6,FALSE)</f>
        <v>2026</v>
      </c>
      <c r="C512" s="925" t="str">
        <f>VLOOKUP(A512,tsnz!A:E,5,FALSE)</f>
        <v>Super</v>
      </c>
      <c r="D512" s="926" t="str">
        <f>VLOOKUP(A512,tsnz!A:B,2,FALSE)</f>
        <v>Bill Stevenson</v>
      </c>
      <c r="E512" s="927" t="str">
        <f>VLOOKUP(A512,'Team names'!A:G,7,FALSE)</f>
        <v>Suns</v>
      </c>
      <c r="F512" s="928" t="str">
        <f>IF(ISNA(VLOOKUP(A512,tsnz!$A:$G,7,FALSE)), "",(VLOOKUP(A512,tsnz!$A:$G,7,FALSE)))</f>
        <v>B</v>
      </c>
      <c r="G512" s="911" t="str">
        <f t="array" ref="G512">IF(ISNA(VLOOKUP(A512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2" s="911"/>
      <c r="I512" s="911"/>
      <c r="J512" s="911"/>
      <c r="K512" s="911"/>
      <c r="L512" s="912">
        <f t="shared" si="1"/>
        <v>0</v>
      </c>
      <c r="M512" s="913">
        <f>IFERROR(__xludf.DUMMYFUNCTION("(sum(query(sort(transpose($G512:$K512), 1, false), ""select * limit 4"")))"),0.0)</f>
        <v>0</v>
      </c>
      <c r="N512" s="917"/>
      <c r="O512" s="917"/>
      <c r="P512" s="917"/>
      <c r="Q512" s="917"/>
      <c r="R512" s="911"/>
      <c r="S512" s="918"/>
      <c r="T512" s="918"/>
      <c r="U512" s="913"/>
    </row>
    <row r="513">
      <c r="A513" s="342">
        <v>7471.0</v>
      </c>
      <c r="B513" s="924">
        <f>VLOOKUP(A513,tsnz!A:F,6,FALSE)</f>
        <v>2025</v>
      </c>
      <c r="C513" s="925" t="str">
        <f>VLOOKUP(A513,tsnz!A:E,5,FALSE)</f>
        <v>Full</v>
      </c>
      <c r="D513" s="926" t="str">
        <f>VLOOKUP(A513,tsnz!A:B,2,FALSE)</f>
        <v>Jason Henry</v>
      </c>
      <c r="E513" s="927" t="str">
        <f>VLOOKUP(A513,'Team names'!A:G,7,FALSE)</f>
        <v>Suns</v>
      </c>
      <c r="F513" s="928" t="str">
        <f>IF(ISNA(VLOOKUP(A513,tsnz!$A:$G,7,FALSE)), "",(VLOOKUP(A513,tsnz!$A:$G,7,FALSE)))</f>
        <v>A</v>
      </c>
      <c r="G513" s="911" t="str">
        <f t="array" ref="G513">IF(ISNA(VLOOKUP(A513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3" s="911"/>
      <c r="I513" s="911"/>
      <c r="J513" s="911"/>
      <c r="K513" s="911"/>
      <c r="L513" s="912">
        <f t="shared" si="1"/>
        <v>0</v>
      </c>
      <c r="M513" s="913">
        <f>IFERROR(__xludf.DUMMYFUNCTION("(sum(query(sort(transpose($G513:$K513), 1, false), ""select * limit 4"")))"),0.0)</f>
        <v>0</v>
      </c>
      <c r="N513" s="914"/>
      <c r="O513" s="911"/>
      <c r="P513" s="911"/>
      <c r="Q513" s="911"/>
      <c r="R513" s="911"/>
      <c r="S513" s="915"/>
      <c r="T513" s="916"/>
      <c r="U513" s="911"/>
    </row>
    <row r="514">
      <c r="A514" s="940">
        <v>7565.0</v>
      </c>
      <c r="B514" s="924">
        <f>VLOOKUP(A514,tsnz!A:F,6,FALSE)</f>
        <v>2025</v>
      </c>
      <c r="C514" s="925" t="str">
        <f>VLOOKUP(A514,tsnz!A:E,5,FALSE)</f>
        <v>Super</v>
      </c>
      <c r="D514" s="926" t="str">
        <f>VLOOKUP(A514,tsnz!A:B,2,FALSE)</f>
        <v>Simon Senior</v>
      </c>
      <c r="E514" s="927" t="str">
        <f>VLOOKUP(A514,'Team names'!A:G,7,FALSE)</f>
        <v>Suns</v>
      </c>
      <c r="F514" s="928" t="str">
        <f>IF(ISNA(VLOOKUP(A514,tsnz!$A:$G,7,FALSE)), "",(VLOOKUP(A514,tsnz!$A:$G,7,FALSE)))</f>
        <v>B</v>
      </c>
      <c r="G514" s="911" t="str">
        <f t="array" ref="G514">IF(ISNA(VLOOKUP(A514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4" s="911"/>
      <c r="I514" s="911"/>
      <c r="J514" s="911"/>
      <c r="K514" s="911"/>
      <c r="L514" s="912">
        <f t="shared" si="1"/>
        <v>0</v>
      </c>
      <c r="M514" s="913">
        <f>IFERROR(__xludf.DUMMYFUNCTION("(sum(query(sort(transpose($G514:$K514), 1, false), ""select * limit 4"")))"),0.0)</f>
        <v>0</v>
      </c>
      <c r="N514" s="914"/>
      <c r="O514" s="911"/>
      <c r="P514" s="911"/>
      <c r="Q514" s="911"/>
      <c r="R514" s="911"/>
      <c r="S514" s="915"/>
      <c r="T514" s="916"/>
      <c r="U514" s="911"/>
    </row>
    <row r="515">
      <c r="A515" s="342">
        <v>7880.0</v>
      </c>
      <c r="B515" s="924">
        <f>VLOOKUP(A515,tsnz!A:F,6,FALSE)</f>
        <v>2025</v>
      </c>
      <c r="C515" s="925" t="str">
        <f>VLOOKUP(A515,tsnz!A:E,5,FALSE)</f>
        <v>Full</v>
      </c>
      <c r="D515" s="926" t="str">
        <f>VLOOKUP(A515,tsnz!A:B,2,FALSE)</f>
        <v>Richard Sampey</v>
      </c>
      <c r="E515" s="927" t="str">
        <f>VLOOKUP(A515,'Team names'!A:G,7,FALSE)</f>
        <v>Suns</v>
      </c>
      <c r="F515" s="928" t="str">
        <f>IF(ISNA(VLOOKUP(A515,tsnz!$A:$G,7,FALSE)), "",(VLOOKUP(A515,tsnz!$A:$G,7,FALSE)))</f>
        <v>A</v>
      </c>
      <c r="G515" s="911" t="str">
        <f t="array" ref="G515">IF(ISNA(VLOOKUP(A515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5" s="911"/>
      <c r="I515" s="911"/>
      <c r="J515" s="911"/>
      <c r="K515" s="911"/>
      <c r="L515" s="912">
        <f t="shared" si="1"/>
        <v>0</v>
      </c>
      <c r="M515" s="913">
        <f>IFERROR(__xludf.DUMMYFUNCTION("(sum(query(sort(transpose($G515:$K515), 1, false), ""select * limit 4"")))"),0.0)</f>
        <v>0</v>
      </c>
      <c r="N515" s="914"/>
      <c r="O515" s="911"/>
      <c r="P515" s="911"/>
      <c r="Q515" s="911"/>
      <c r="R515" s="911"/>
      <c r="S515" s="915"/>
      <c r="T515" s="916"/>
      <c r="U515" s="911"/>
    </row>
    <row r="516">
      <c r="A516" s="724">
        <v>8047.0</v>
      </c>
      <c r="B516" s="924">
        <f>VLOOKUP(A516,tsnz!A:F,6,FALSE)</f>
        <v>2025</v>
      </c>
      <c r="C516" s="925" t="str">
        <f>VLOOKUP(A516,tsnz!A:E,5,FALSE)</f>
        <v>Full</v>
      </c>
      <c r="D516" s="926" t="str">
        <f>VLOOKUP(A516,tsnz!A:B,2,FALSE)</f>
        <v>Rachel Hackett</v>
      </c>
      <c r="E516" s="927" t="str">
        <f>VLOOKUP(A516,'Team names'!A:G,7,FALSE)</f>
        <v>Suns</v>
      </c>
      <c r="F516" s="928" t="str">
        <f>IF(ISNA(VLOOKUP(A516,tsnz!$A:$G,7,FALSE)), "",(VLOOKUP(A516,tsnz!$A:$G,7,FALSE)))</f>
        <v>A</v>
      </c>
      <c r="G516" s="911" t="str">
        <f t="array" ref="G516">IF(ISNA(VLOOKUP(A516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6" s="911"/>
      <c r="I516" s="911"/>
      <c r="J516" s="911"/>
      <c r="K516" s="911"/>
      <c r="L516" s="912">
        <f t="shared" si="1"/>
        <v>0</v>
      </c>
      <c r="M516" s="913">
        <f>IFERROR(__xludf.DUMMYFUNCTION("(sum(query(sort(transpose($G516:$K516), 1, false), ""select * limit 4"")))"),0.0)</f>
        <v>0</v>
      </c>
      <c r="N516" s="914"/>
      <c r="O516" s="911"/>
      <c r="P516" s="911"/>
      <c r="Q516" s="911"/>
      <c r="R516" s="911"/>
      <c r="S516" s="915"/>
      <c r="T516" s="916"/>
      <c r="U516" s="911"/>
    </row>
    <row r="517">
      <c r="A517" s="857">
        <v>8512.0</v>
      </c>
      <c r="B517" s="924">
        <f>VLOOKUP(A517,tsnz!A:F,6,FALSE)</f>
        <v>2025</v>
      </c>
      <c r="C517" s="925" t="str">
        <f>VLOOKUP(A517,tsnz!A:E,5,FALSE)</f>
        <v>Super</v>
      </c>
      <c r="D517" s="926" t="str">
        <f>VLOOKUP(A517,tsnz!A:B,2,FALSE)</f>
        <v>Peter Webster</v>
      </c>
      <c r="E517" s="927" t="str">
        <f>VLOOKUP(A517,'Team names'!A:G,7,FALSE)</f>
        <v>Suns</v>
      </c>
      <c r="F517" s="928" t="str">
        <f>IF(ISNA(VLOOKUP(A517,tsnz!$A:$G,7,FALSE)), "",(VLOOKUP(A517,tsnz!$A:$G,7,FALSE)))</f>
        <v>C</v>
      </c>
      <c r="G517" s="911" t="str">
        <f t="array" ref="G517">IF(ISNA(VLOOKUP(A517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7" s="911"/>
      <c r="I517" s="911"/>
      <c r="J517" s="911"/>
      <c r="K517" s="911"/>
      <c r="L517" s="912">
        <f t="shared" si="1"/>
        <v>0</v>
      </c>
      <c r="M517" s="913">
        <f>IFERROR(__xludf.DUMMYFUNCTION("(sum(query(sort(transpose($G517:$K517), 1, false), ""select * limit 4"")))"),0.0)</f>
        <v>0</v>
      </c>
      <c r="N517" s="914"/>
      <c r="O517" s="911"/>
      <c r="P517" s="911"/>
      <c r="Q517" s="911"/>
      <c r="R517" s="911"/>
      <c r="S517" s="915"/>
      <c r="T517" s="915"/>
      <c r="U517" s="911"/>
    </row>
    <row r="518">
      <c r="A518" s="930">
        <v>8814.0</v>
      </c>
      <c r="B518" s="924">
        <f>VLOOKUP(A518,tsnz!A:F,6,FALSE)</f>
        <v>2025</v>
      </c>
      <c r="C518" s="925" t="str">
        <f>VLOOKUP(A518,tsnz!A:E,5,FALSE)</f>
        <v>Junior</v>
      </c>
      <c r="D518" s="926" t="str">
        <f>VLOOKUP(A518,tsnz!A:B,2,FALSE)</f>
        <v>Reuben Henry</v>
      </c>
      <c r="E518" s="927" t="str">
        <f>VLOOKUP(A518,'Team names'!A:G,7,FALSE)</f>
        <v>Suns</v>
      </c>
      <c r="F518" s="928" t="str">
        <f>IF(ISNA(VLOOKUP(A518,tsnz!$A:$G,7,FALSE)), "",(VLOOKUP(A518,tsnz!$A:$G,7,FALSE)))</f>
        <v>B</v>
      </c>
      <c r="G518" s="911" t="str">
        <f t="array" ref="G518">IF(ISNA(VLOOKUP(A518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8" s="911"/>
      <c r="I518" s="911"/>
      <c r="J518" s="911"/>
      <c r="K518" s="911"/>
      <c r="L518" s="912">
        <f t="shared" si="1"/>
        <v>0</v>
      </c>
      <c r="M518" s="913">
        <f>IFERROR(__xludf.DUMMYFUNCTION("(sum(query(sort(transpose($G518:$K518), 1, false), ""select * limit 4"")))"),0.0)</f>
        <v>0</v>
      </c>
      <c r="N518" s="920"/>
      <c r="O518" s="920"/>
      <c r="P518" s="920"/>
      <c r="Q518" s="920"/>
      <c r="R518" s="920"/>
      <c r="S518" s="921">
        <f t="shared" ref="S518:S519" si="20">((SUM(N518:R518)-(ROUND(N518,0)+ROUND(O518,0)+ROUND(P518,0)+ROUND(Q518,0)+ROUND(R518,0)))/10)+ROUND(N518,0)+ROUND(O518,0)+ROUND(P518,0)+ROUND(Q518,0)+ROUND(R518,0)</f>
        <v>0</v>
      </c>
      <c r="T518" s="922"/>
      <c r="U518" s="923">
        <f>IFERROR(__xludf.DUMMYFUNCTION("(sum(query(sort(transpose($N518:$R518), 1, false), ""select * limit 4"")))"),0.0)</f>
        <v>0</v>
      </c>
    </row>
    <row r="519">
      <c r="A519" s="724">
        <v>8975.0</v>
      </c>
      <c r="B519" s="924">
        <f>VLOOKUP(A519,tsnz!A:F,6,FALSE)</f>
        <v>2025</v>
      </c>
      <c r="C519" s="925" t="str">
        <f>VLOOKUP(A519,tsnz!A:E,5,FALSE)</f>
        <v>Junior</v>
      </c>
      <c r="D519" s="926" t="str">
        <f>VLOOKUP(A519,tsnz!A:B,2,FALSE)</f>
        <v>Riley Morriss</v>
      </c>
      <c r="E519" s="927" t="str">
        <f>VLOOKUP(A519,'Team names'!A:G,7,FALSE)</f>
        <v>Suns</v>
      </c>
      <c r="F519" s="928" t="str">
        <f>IF(ISNA(VLOOKUP(A519,tsnz!$A:$G,7,FALSE)), "",(VLOOKUP(A519,tsnz!$A:$G,7,FALSE)))</f>
        <v>B</v>
      </c>
      <c r="G519" s="911" t="str">
        <f t="array" ref="G519">IF(ISNA(VLOOKUP(A519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19" s="911"/>
      <c r="I519" s="911"/>
      <c r="J519" s="911"/>
      <c r="K519" s="911"/>
      <c r="L519" s="912">
        <f t="shared" si="1"/>
        <v>0</v>
      </c>
      <c r="M519" s="913">
        <f>IFERROR(__xludf.DUMMYFUNCTION("(sum(query(sort(transpose($G519:$K519), 1, false), ""select * limit 4"")))"),0.0)</f>
        <v>0</v>
      </c>
      <c r="N519" s="920"/>
      <c r="O519" s="920"/>
      <c r="P519" s="920"/>
      <c r="Q519" s="920"/>
      <c r="R519" s="920"/>
      <c r="S519" s="921">
        <f t="shared" si="20"/>
        <v>0</v>
      </c>
      <c r="T519" s="922"/>
      <c r="U519" s="923">
        <f>IFERROR(__xludf.DUMMYFUNCTION("(sum(query(sort(transpose($N519:$R519), 1, false), ""select * limit 4"")))"),0.0)</f>
        <v>0</v>
      </c>
    </row>
    <row r="520">
      <c r="A520" s="724">
        <v>9068.0</v>
      </c>
      <c r="B520" s="924">
        <f>VLOOKUP(A520,tsnz!A:F,6,FALSE)</f>
        <v>2026</v>
      </c>
      <c r="C520" s="925" t="str">
        <f>VLOOKUP(A520,tsnz!A:E,5,FALSE)</f>
        <v>Full</v>
      </c>
      <c r="D520" s="926" t="str">
        <f>VLOOKUP(A520,tsnz!A:B,2,FALSE)</f>
        <v>Helen Freiman</v>
      </c>
      <c r="E520" s="927" t="str">
        <f>VLOOKUP(A520,'Team names'!A:G,7,FALSE)</f>
        <v>Suns</v>
      </c>
      <c r="F520" s="928" t="str">
        <f>IF(ISNA(VLOOKUP(A520,tsnz!$A:$G,7,FALSE)), "",(VLOOKUP(A520,tsnz!$A:$G,7,FALSE)))</f>
        <v>M</v>
      </c>
      <c r="G520" s="911" t="str">
        <f t="array" ref="G520">IF(ISNA(VLOOKUP(A520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0" s="911"/>
      <c r="I520" s="911"/>
      <c r="J520" s="911"/>
      <c r="K520" s="911"/>
      <c r="L520" s="912">
        <f t="shared" si="1"/>
        <v>0</v>
      </c>
      <c r="M520" s="913">
        <f>IFERROR(__xludf.DUMMYFUNCTION("(sum(query(sort(transpose($G520:$K520), 1, false), ""select * limit 4"")))"),0.0)</f>
        <v>0</v>
      </c>
      <c r="N520" s="914"/>
      <c r="O520" s="911"/>
      <c r="P520" s="911"/>
      <c r="Q520" s="911"/>
      <c r="R520" s="911"/>
      <c r="S520" s="915"/>
      <c r="T520" s="916"/>
      <c r="U520" s="911"/>
    </row>
    <row r="521">
      <c r="A521" s="930">
        <v>9431.0</v>
      </c>
      <c r="B521" s="924">
        <f>VLOOKUP(A521,tsnz!A:F,6,FALSE)</f>
        <v>2025</v>
      </c>
      <c r="C521" s="925" t="str">
        <f>VLOOKUP(A521,tsnz!A:E,5,FALSE)</f>
        <v>Full</v>
      </c>
      <c r="D521" s="926" t="str">
        <f>VLOOKUP(A521,tsnz!A:B,2,FALSE)</f>
        <v>Isabella Adams</v>
      </c>
      <c r="E521" s="927" t="str">
        <f>VLOOKUP(A521,'Team names'!A:G,7,FALSE)</f>
        <v>Suns</v>
      </c>
      <c r="F521" s="928" t="str">
        <f>IF(ISNA(VLOOKUP(A521,tsnz!$A:$G,7,FALSE)), "",(VLOOKUP(A521,tsnz!$A:$G,7,FALSE)))</f>
        <v>M</v>
      </c>
      <c r="G521" s="911" t="str">
        <f t="array" ref="G521">IF(ISNA(VLOOKUP(A521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1" s="911"/>
      <c r="I521" s="911"/>
      <c r="J521" s="911"/>
      <c r="K521" s="911"/>
      <c r="L521" s="912">
        <f t="shared" si="1"/>
        <v>0</v>
      </c>
      <c r="M521" s="913">
        <f>IFERROR(__xludf.DUMMYFUNCTION("(sum(query(sort(transpose($G521:$K521), 1, false), ""select * limit 4"")))"),0.0)</f>
        <v>0</v>
      </c>
      <c r="N521" s="914"/>
      <c r="O521" s="911"/>
      <c r="P521" s="911"/>
      <c r="Q521" s="911"/>
      <c r="R521" s="911"/>
      <c r="S521" s="915"/>
      <c r="T521" s="916"/>
      <c r="U521" s="911"/>
    </row>
    <row r="522">
      <c r="A522" s="724">
        <v>9517.0</v>
      </c>
      <c r="B522" s="924">
        <f>VLOOKUP(A522,tsnz!A:F,6,FALSE)</f>
        <v>2025</v>
      </c>
      <c r="C522" s="925" t="str">
        <f>VLOOKUP(A522,tsnz!A:E,5,FALSE)</f>
        <v>Junior</v>
      </c>
      <c r="D522" s="926" t="str">
        <f>VLOOKUP(A522,tsnz!A:B,2,FALSE)</f>
        <v>Dylan Mathieson</v>
      </c>
      <c r="E522" s="927" t="str">
        <f>VLOOKUP(A522,'Team names'!A:G,7,FALSE)</f>
        <v>Suns</v>
      </c>
      <c r="F522" s="928" t="str">
        <f>IF(ISNA(VLOOKUP(A522,tsnz!$A:$G,7,FALSE)), "",(VLOOKUP(A522,tsnz!$A:$G,7,FALSE)))</f>
        <v>B</v>
      </c>
      <c r="G522" s="911" t="str">
        <f t="array" ref="G522">IF(ISNA(VLOOKUP(A522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2" s="911"/>
      <c r="I522" s="911"/>
      <c r="J522" s="911"/>
      <c r="K522" s="911"/>
      <c r="L522" s="912">
        <f t="shared" si="1"/>
        <v>0</v>
      </c>
      <c r="M522" s="913">
        <f>IFERROR(__xludf.DUMMYFUNCTION("(sum(query(sort(transpose($G522:$K522), 1, false), ""select * limit 4"")))"),0.0)</f>
        <v>0</v>
      </c>
      <c r="N522" s="920"/>
      <c r="O522" s="920"/>
      <c r="P522" s="920"/>
      <c r="Q522" s="920"/>
      <c r="R522" s="920"/>
      <c r="S522" s="921">
        <f>((SUM(N522:R522)-(ROUND(N522,0)+ROUND(O522,0)+ROUND(P522,0)+ROUND(Q522,0)+ROUND(R522,0)))/10)+ROUND(N522,0)+ROUND(O522,0)+ROUND(P522,0)+ROUND(Q522,0)+ROUND(R522,0)</f>
        <v>0</v>
      </c>
      <c r="T522" s="922"/>
      <c r="U522" s="923">
        <f>IFERROR(__xludf.DUMMYFUNCTION("(sum(query(sort(transpose($N522:$R522), 1, false), ""select * limit 4"")))"),0.0)</f>
        <v>0</v>
      </c>
    </row>
    <row r="523">
      <c r="A523" s="724">
        <v>9527.0</v>
      </c>
      <c r="B523" s="924">
        <f>VLOOKUP(A523,tsnz!A:F,6,FALSE)</f>
        <v>2025</v>
      </c>
      <c r="C523" s="925" t="str">
        <f>VLOOKUP(A523,tsnz!A:E,5,FALSE)</f>
        <v>Junior</v>
      </c>
      <c r="D523" s="926" t="str">
        <f>VLOOKUP(A523,tsnz!A:B,2,FALSE)</f>
        <v>Chloe Hackett</v>
      </c>
      <c r="E523" s="927" t="str">
        <f>VLOOKUP(A523,'Team names'!A:G,7,FALSE)</f>
        <v>Suns</v>
      </c>
      <c r="F523" s="928" t="str">
        <f>IF(ISNA(VLOOKUP(A523,tsnz!$A:$G,7,FALSE)), "",(VLOOKUP(A523,tsnz!$A:$G,7,FALSE)))</f>
        <v>C</v>
      </c>
      <c r="G523" s="911" t="str">
        <f t="array" ref="G523">IF(ISNA(VLOOKUP(A523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3" s="911"/>
      <c r="I523" s="911"/>
      <c r="J523" s="911"/>
      <c r="K523" s="911"/>
      <c r="L523" s="912">
        <f t="shared" si="1"/>
        <v>0</v>
      </c>
      <c r="M523" s="913">
        <f>IFERROR(__xludf.DUMMYFUNCTION("(sum(query(sort(transpose($G523:$K523), 1, false), ""select * limit 4"")))"),0.0)</f>
        <v>0</v>
      </c>
      <c r="N523" s="917"/>
      <c r="O523" s="917"/>
      <c r="P523" s="917"/>
      <c r="Q523" s="911"/>
      <c r="R523" s="911"/>
      <c r="S523" s="918"/>
      <c r="T523" s="918"/>
      <c r="U523" s="913">
        <f>IFERROR(__xludf.DUMMYFUNCTION("(sum(query(sort(transpose($N523:$P523), 1, false), ""select * limit 4"")))"),0.0)</f>
        <v>0</v>
      </c>
    </row>
    <row r="524">
      <c r="A524" s="724">
        <v>9589.0</v>
      </c>
      <c r="B524" s="924">
        <f>VLOOKUP(A524,tsnz!A:F,6,FALSE)</f>
        <v>2025</v>
      </c>
      <c r="C524" s="925" t="str">
        <f>VLOOKUP(A524,tsnz!A:E,5,FALSE)</f>
        <v>Junior</v>
      </c>
      <c r="D524" s="926" t="str">
        <f>VLOOKUP(A524,tsnz!A:B,2,FALSE)</f>
        <v>Kevin Barnard</v>
      </c>
      <c r="E524" s="927" t="str">
        <f>VLOOKUP(A524,'Team names'!A:G,7,FALSE)</f>
        <v>Suns</v>
      </c>
      <c r="F524" s="928" t="str">
        <f>IF(ISNA(VLOOKUP(A524,tsnz!$A:$G,7,FALSE)), "",(VLOOKUP(A524,tsnz!$A:$G,7,FALSE)))</f>
        <v>C</v>
      </c>
      <c r="G524" s="911" t="str">
        <f t="array" ref="G524">IF(ISNA(VLOOKUP(A524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4" s="911"/>
      <c r="I524" s="911"/>
      <c r="J524" s="911"/>
      <c r="K524" s="911"/>
      <c r="L524" s="912">
        <f t="shared" si="1"/>
        <v>0</v>
      </c>
      <c r="M524" s="913">
        <f>IFERROR(__xludf.DUMMYFUNCTION("(sum(query(sort(transpose($G524:$K524), 1, false), ""select * limit 4"")))"),0.0)</f>
        <v>0</v>
      </c>
      <c r="N524" s="920"/>
      <c r="O524" s="920"/>
      <c r="P524" s="920"/>
      <c r="Q524" s="920"/>
      <c r="R524" s="920"/>
      <c r="S524" s="921">
        <f>((SUM(N524:R524)-(ROUND(N524,0)+ROUND(O524,0)+ROUND(P524,0)+ROUND(Q524,0)+ROUND(R524,0)))/10)+ROUND(N524,0)+ROUND(O524,0)+ROUND(P524,0)+ROUND(Q524,0)+ROUND(R524,0)</f>
        <v>0</v>
      </c>
      <c r="T524" s="922"/>
      <c r="U524" s="923">
        <f>IFERROR(__xludf.DUMMYFUNCTION("(sum(query(sort(transpose($N524:$R524), 1, false), ""select * limit 4"")))"),0.0)</f>
        <v>0</v>
      </c>
    </row>
    <row r="525">
      <c r="A525" s="857">
        <v>9652.0</v>
      </c>
      <c r="B525" s="924">
        <f>VLOOKUP(A525,tsnz!A:F,6,FALSE)</f>
        <v>2025</v>
      </c>
      <c r="C525" s="925" t="str">
        <f>VLOOKUP(A525,tsnz!A:E,5,FALSE)</f>
        <v>Family</v>
      </c>
      <c r="D525" s="926" t="str">
        <f>VLOOKUP(A525,tsnz!A:B,2,FALSE)</f>
        <v>Jamie MacKenzie</v>
      </c>
      <c r="E525" s="927" t="str">
        <f>VLOOKUP(A525,'Team names'!A:G,7,FALSE)</f>
        <v>Suns</v>
      </c>
      <c r="F525" s="928" t="str">
        <f>IF(ISNA(VLOOKUP(A525,tsnz!$A:$G,7,FALSE)), "",(VLOOKUP(A525,tsnz!$A:$G,7,FALSE)))</f>
        <v>B</v>
      </c>
      <c r="G525" s="911" t="str">
        <f t="array" ref="G525">IF(ISNA(VLOOKUP(A525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5" s="911"/>
      <c r="I525" s="911"/>
      <c r="J525" s="911"/>
      <c r="K525" s="911"/>
      <c r="L525" s="912">
        <f t="shared" si="1"/>
        <v>0</v>
      </c>
      <c r="M525" s="913">
        <f>IFERROR(__xludf.DUMMYFUNCTION("(sum(query(sort(transpose($G525:$K525), 1, false), ""select * limit 4"")))"),0.0)</f>
        <v>0</v>
      </c>
      <c r="N525" s="914"/>
      <c r="O525" s="911"/>
      <c r="P525" s="911"/>
      <c r="Q525" s="911"/>
      <c r="R525" s="911"/>
      <c r="S525" s="915"/>
      <c r="T525" s="916"/>
      <c r="U525" s="911"/>
    </row>
    <row r="526">
      <c r="A526" s="857">
        <v>9901.0</v>
      </c>
      <c r="B526" s="924">
        <f>VLOOKUP(A526,tsnz!A:F,6,FALSE)</f>
        <v>2025</v>
      </c>
      <c r="C526" s="925" t="str">
        <f>VLOOKUP(A526,tsnz!A:E,5,FALSE)</f>
        <v>Full</v>
      </c>
      <c r="D526" s="926" t="str">
        <f>VLOOKUP(A526,tsnz!A:B,2,FALSE)</f>
        <v>Michelle Fox</v>
      </c>
      <c r="E526" s="927" t="str">
        <f>VLOOKUP(A526,'Team names'!A:G,7,FALSE)</f>
        <v>Suns</v>
      </c>
      <c r="F526" s="928" t="str">
        <f>IF(ISNA(VLOOKUP(A526,tsnz!$A:$G,7,FALSE)), "",(VLOOKUP(A526,tsnz!$A:$G,7,FALSE)))</f>
        <v>B</v>
      </c>
      <c r="G526" s="911" t="str">
        <f t="array" ref="G526">IF(ISNA(VLOOKUP(A526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6" s="911"/>
      <c r="I526" s="911"/>
      <c r="J526" s="911"/>
      <c r="K526" s="911"/>
      <c r="L526" s="912">
        <f t="shared" si="1"/>
        <v>0</v>
      </c>
      <c r="M526" s="913">
        <f>IFERROR(__xludf.DUMMYFUNCTION("(sum(query(sort(transpose($G526:$K526), 1, false), ""select * limit 4"")))"),0.0)</f>
        <v>0</v>
      </c>
      <c r="N526" s="914"/>
      <c r="O526" s="911"/>
      <c r="P526" s="911"/>
      <c r="Q526" s="911"/>
      <c r="R526" s="911"/>
      <c r="S526" s="915"/>
      <c r="T526" s="916"/>
      <c r="U526" s="911"/>
    </row>
    <row r="527">
      <c r="A527" s="724">
        <v>9970.0</v>
      </c>
      <c r="B527" s="924">
        <f>VLOOKUP(A527,tsnz!A:F,6,FALSE)</f>
        <v>2025</v>
      </c>
      <c r="C527" s="925" t="str">
        <f>VLOOKUP(A527,tsnz!A:E,5,FALSE)</f>
        <v>Junior</v>
      </c>
      <c r="D527" s="926" t="str">
        <f>VLOOKUP(A527,tsnz!A:B,2,FALSE)</f>
        <v>Samantha Neal</v>
      </c>
      <c r="E527" s="927" t="str">
        <f>VLOOKUP(A527,'Team names'!A:G,7,FALSE)</f>
        <v>Suns</v>
      </c>
      <c r="F527" s="928" t="str">
        <f>IF(ISNA(VLOOKUP(A527,tsnz!$A:$G,7,FALSE)), "",(VLOOKUP(A527,tsnz!$A:$G,7,FALSE)))</f>
        <v>B</v>
      </c>
      <c r="G527" s="911" t="str">
        <f t="array" ref="G527">IF(ISNA(VLOOKUP(A527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7" s="911"/>
      <c r="I527" s="911"/>
      <c r="J527" s="911"/>
      <c r="K527" s="911"/>
      <c r="L527" s="912">
        <f t="shared" si="1"/>
        <v>0</v>
      </c>
      <c r="M527" s="913">
        <f>IFERROR(__xludf.DUMMYFUNCTION("(sum(query(sort(transpose($G527:$K527), 1, false), ""select * limit 4"")))"),0.0)</f>
        <v>0</v>
      </c>
      <c r="N527" s="920"/>
      <c r="O527" s="920"/>
      <c r="P527" s="920"/>
      <c r="Q527" s="920"/>
      <c r="R527" s="920"/>
      <c r="S527" s="921">
        <f>((SUM(N527:R527)-(ROUND(N527,0)+ROUND(O527,0)+ROUND(P527,0)+ROUND(Q527,0)+ROUND(R527,0)))/10)+ROUND(N527,0)+ROUND(O527,0)+ROUND(P527,0)+ROUND(Q527,0)+ROUND(R527,0)</f>
        <v>0</v>
      </c>
      <c r="T527" s="922"/>
      <c r="U527" s="923">
        <f>IFERROR(__xludf.DUMMYFUNCTION("(sum(query(sort(transpose($N527:$R527), 1, false), ""select * limit 4"")))"),0.0)</f>
        <v>0</v>
      </c>
    </row>
    <row r="528">
      <c r="A528" s="724">
        <v>9993.0</v>
      </c>
      <c r="B528" s="924">
        <f>VLOOKUP(A528,tsnz!A:F,6,FALSE)</f>
        <v>2025</v>
      </c>
      <c r="C528" s="925" t="str">
        <f>VLOOKUP(A528,tsnz!A:E,5,FALSE)</f>
        <v>Full</v>
      </c>
      <c r="D528" s="926" t="str">
        <f>VLOOKUP(A528,tsnz!A:B,2,FALSE)</f>
        <v>Simon Wyatt</v>
      </c>
      <c r="E528" s="927" t="str">
        <f>VLOOKUP(A528,'Team names'!A:G,7,FALSE)</f>
        <v>Suns</v>
      </c>
      <c r="F528" s="928" t="str">
        <f>IF(ISNA(VLOOKUP(A528,tsnz!$A:$G,7,FALSE)), "",(VLOOKUP(A528,tsnz!$A:$G,7,FALSE)))</f>
        <v>C</v>
      </c>
      <c r="G528" s="911" t="str">
        <f t="array" ref="G528">IF(ISNA(VLOOKUP(A528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8" s="911"/>
      <c r="I528" s="911"/>
      <c r="J528" s="911"/>
      <c r="K528" s="911"/>
      <c r="L528" s="912">
        <f t="shared" si="1"/>
        <v>0</v>
      </c>
      <c r="M528" s="913">
        <f>IFERROR(__xludf.DUMMYFUNCTION("(sum(query(sort(transpose($G528:$K528), 1, false), ""select * limit 4"")))"),0.0)</f>
        <v>0</v>
      </c>
      <c r="N528" s="917"/>
      <c r="O528" s="917"/>
      <c r="P528" s="917"/>
      <c r="Q528" s="911"/>
      <c r="R528" s="911"/>
      <c r="S528" s="918"/>
      <c r="T528" s="918"/>
      <c r="U528" s="913"/>
    </row>
    <row r="529">
      <c r="A529" s="724">
        <v>9994.0</v>
      </c>
      <c r="B529" s="924">
        <f>VLOOKUP(A529,tsnz!A:F,6,FALSE)</f>
        <v>2025</v>
      </c>
      <c r="C529" s="925" t="str">
        <f>VLOOKUP(A529,tsnz!A:E,5,FALSE)</f>
        <v>Social</v>
      </c>
      <c r="D529" s="926" t="str">
        <f>VLOOKUP(A529,tsnz!A:B,2,FALSE)</f>
        <v>Josh Wyatt</v>
      </c>
      <c r="E529" s="927" t="str">
        <f>VLOOKUP(A529,'Team names'!A:G,7,FALSE)</f>
        <v>Suns</v>
      </c>
      <c r="F529" s="928" t="str">
        <f>IF(ISNA(VLOOKUP(A529,tsnz!$A:$G,7,FALSE)), "",(VLOOKUP(A529,tsnz!$A:$G,7,FALSE)))</f>
        <v>D</v>
      </c>
      <c r="G529" s="911" t="str">
        <f t="array" ref="G529">IF(ISNA(VLOOKUP(A529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29" s="911"/>
      <c r="I529" s="911"/>
      <c r="J529" s="911"/>
      <c r="K529" s="911"/>
      <c r="L529" s="912">
        <f t="shared" si="1"/>
        <v>0</v>
      </c>
      <c r="M529" s="913">
        <f>IFERROR(__xludf.DUMMYFUNCTION("(sum(query(sort(transpose($G529:$K529), 1, false), ""select * limit 4"")))"),0.0)</f>
        <v>0</v>
      </c>
      <c r="N529" s="917"/>
      <c r="O529" s="917"/>
      <c r="P529" s="917"/>
      <c r="Q529" s="917"/>
      <c r="R529" s="911"/>
      <c r="S529" s="918"/>
      <c r="T529" s="918"/>
      <c r="U529" s="913"/>
    </row>
    <row r="530">
      <c r="A530" s="724">
        <v>10022.0</v>
      </c>
      <c r="B530" s="924">
        <f>VLOOKUP(A530,tsnz!A:F,6,FALSE)</f>
        <v>2025</v>
      </c>
      <c r="C530" s="925" t="str">
        <f>VLOOKUP(A530,tsnz!A:E,5,FALSE)</f>
        <v>Junior</v>
      </c>
      <c r="D530" s="926" t="str">
        <f>VLOOKUP(A530,tsnz!A:B,2,FALSE)</f>
        <v>Hugo Foote</v>
      </c>
      <c r="E530" s="927" t="str">
        <f>VLOOKUP(A530,'Team names'!A:G,7,FALSE)</f>
        <v>Suns</v>
      </c>
      <c r="F530" s="928" t="str">
        <f>IF(ISNA(VLOOKUP(A530,tsnz!$A:$G,7,FALSE)), "",(VLOOKUP(A530,tsnz!$A:$G,7,FALSE)))</f>
        <v>C</v>
      </c>
      <c r="G530" s="911" t="str">
        <f t="array" ref="G530">IF(ISNA(VLOOKUP(A530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0" s="911"/>
      <c r="I530" s="911"/>
      <c r="J530" s="911"/>
      <c r="K530" s="911"/>
      <c r="L530" s="912">
        <f t="shared" si="1"/>
        <v>0</v>
      </c>
      <c r="M530" s="913">
        <f>IFERROR(__xludf.DUMMYFUNCTION("(sum(query(sort(transpose($G530:$K530), 1, false), ""select * limit 4"")))"),0.0)</f>
        <v>0</v>
      </c>
      <c r="N530" s="917"/>
      <c r="O530" s="917"/>
      <c r="P530" s="917"/>
      <c r="Q530" s="917"/>
      <c r="R530" s="911"/>
      <c r="S530" s="918"/>
      <c r="T530" s="918"/>
      <c r="U530" s="913">
        <f>IFERROR(__xludf.DUMMYFUNCTION("(sum(query(sort(transpose($N530:$P530), 1, false), ""select * limit 4"")))"),0.0)</f>
        <v>0</v>
      </c>
    </row>
    <row r="531">
      <c r="A531" s="342">
        <v>10042.0</v>
      </c>
      <c r="B531" s="924">
        <f>VLOOKUP(A531,tsnz!A:F,6,FALSE)</f>
        <v>2025</v>
      </c>
      <c r="C531" s="925" t="str">
        <f>VLOOKUP(A531,tsnz!A:E,5,FALSE)</f>
        <v>Junior</v>
      </c>
      <c r="D531" s="926" t="str">
        <f>VLOOKUP(A531,tsnz!A:B,2,FALSE)</f>
        <v>Gemma Bishell-Fox</v>
      </c>
      <c r="E531" s="927" t="str">
        <f>VLOOKUP(A531,'Team names'!A:G,7,FALSE)</f>
        <v>Suns</v>
      </c>
      <c r="F531" s="928" t="str">
        <f>IF(ISNA(VLOOKUP(A531,tsnz!$A:$G,7,FALSE)), "",(VLOOKUP(A531,tsnz!$A:$G,7,FALSE)))</f>
        <v>B</v>
      </c>
      <c r="G531" s="911" t="str">
        <f t="array" ref="G531">IF(ISNA(VLOOKUP(A531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1" s="911"/>
      <c r="I531" s="911"/>
      <c r="J531" s="911"/>
      <c r="K531" s="911"/>
      <c r="L531" s="912">
        <f t="shared" si="1"/>
        <v>0</v>
      </c>
      <c r="M531" s="913">
        <f>IFERROR(__xludf.DUMMYFUNCTION("(sum(query(sort(transpose($G531:$K531), 1, false), ""select * limit 4"")))"),0.0)</f>
        <v>0</v>
      </c>
      <c r="N531" s="920"/>
      <c r="O531" s="920"/>
      <c r="P531" s="920"/>
      <c r="Q531" s="920"/>
      <c r="R531" s="920"/>
      <c r="S531" s="921">
        <f t="shared" ref="S531:S532" si="21">((SUM(N531:R531)-(ROUND(N531,0)+ROUND(O531,0)+ROUND(P531,0)+ROUND(Q531,0)+ROUND(R531,0)))/10)+ROUND(N531,0)+ROUND(O531,0)+ROUND(P531,0)+ROUND(Q531,0)+ROUND(R531,0)</f>
        <v>0</v>
      </c>
      <c r="T531" s="922"/>
      <c r="U531" s="923">
        <f>IFERROR(__xludf.DUMMYFUNCTION("(sum(query(sort(transpose($N531:$R531), 1, false), ""select * limit 4"")))"),0.0)</f>
        <v>0</v>
      </c>
    </row>
    <row r="532">
      <c r="A532" s="724">
        <v>10140.0</v>
      </c>
      <c r="B532" s="924">
        <f>VLOOKUP(A532,tsnz!A:F,6,FALSE)</f>
        <v>2025</v>
      </c>
      <c r="C532" s="925" t="str">
        <f>VLOOKUP(A532,tsnz!A:E,5,FALSE)</f>
        <v>Junior</v>
      </c>
      <c r="D532" s="926" t="str">
        <f>VLOOKUP(A532,tsnz!A:B,2,FALSE)</f>
        <v>Sam Hole</v>
      </c>
      <c r="E532" s="927" t="str">
        <f>VLOOKUP(A532,'Team names'!A:G,7,FALSE)</f>
        <v>Suns</v>
      </c>
      <c r="F532" s="928" t="str">
        <f>IF(ISNA(VLOOKUP(A532,tsnz!$A:$G,7,FALSE)), "",(VLOOKUP(A532,tsnz!$A:$G,7,FALSE)))</f>
        <v>C</v>
      </c>
      <c r="G532" s="911" t="str">
        <f t="array" ref="G532">IF(ISNA(VLOOKUP(A532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2" s="911"/>
      <c r="I532" s="931"/>
      <c r="J532" s="911"/>
      <c r="K532" s="911"/>
      <c r="L532" s="912">
        <f t="shared" si="1"/>
        <v>0</v>
      </c>
      <c r="M532" s="913">
        <f>IFERROR(__xludf.DUMMYFUNCTION("(sum(query(sort(transpose($G532:$K532), 1, false), ""select * limit 4"")))"),0.0)</f>
        <v>0</v>
      </c>
      <c r="N532" s="920"/>
      <c r="O532" s="920"/>
      <c r="P532" s="920"/>
      <c r="Q532" s="920"/>
      <c r="R532" s="920"/>
      <c r="S532" s="921">
        <f t="shared" si="21"/>
        <v>0</v>
      </c>
      <c r="T532" s="922"/>
      <c r="U532" s="923">
        <f>IFERROR(__xludf.DUMMYFUNCTION("(sum(query(sort(transpose($N532:$R532), 1, false), ""select * limit 4"")))"),0.0)</f>
        <v>0</v>
      </c>
    </row>
    <row r="533">
      <c r="A533" s="853">
        <v>10367.0</v>
      </c>
      <c r="B533" s="924">
        <f>VLOOKUP(A533,tsnz!A:F,6,FALSE)</f>
        <v>2025</v>
      </c>
      <c r="C533" s="925" t="str">
        <f>VLOOKUP(A533,tsnz!A:E,5,FALSE)</f>
        <v>First Year - Full</v>
      </c>
      <c r="D533" s="926" t="str">
        <f>VLOOKUP(A533,tsnz!A:B,2,FALSE)</f>
        <v>Mandy Mathieson</v>
      </c>
      <c r="E533" s="927" t="str">
        <f>VLOOKUP(A533,'Team names'!A:G,7,FALSE)</f>
        <v>Suns</v>
      </c>
      <c r="F533" s="928" t="str">
        <f>IF(ISNA(VLOOKUP(A533,tsnz!$A:$G,7,FALSE)), "",(VLOOKUP(A533,tsnz!$A:$G,7,FALSE)))</f>
        <v>D</v>
      </c>
      <c r="G533" s="911" t="str">
        <f t="array" ref="G533">IF(ISNA(VLOOKUP(A533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3" s="911"/>
      <c r="I533" s="911"/>
      <c r="J533" s="911"/>
      <c r="K533" s="911"/>
      <c r="L533" s="912">
        <f t="shared" si="1"/>
        <v>0</v>
      </c>
      <c r="M533" s="913">
        <f>IFERROR(__xludf.DUMMYFUNCTION("(sum(query(sort(transpose($G533:$K533), 1, false), ""select * limit 4"")))"),0.0)</f>
        <v>0</v>
      </c>
      <c r="N533" s="917"/>
      <c r="O533" s="917"/>
      <c r="P533" s="917"/>
      <c r="Q533" s="917"/>
      <c r="R533" s="911"/>
      <c r="S533" s="915"/>
      <c r="T533" s="915"/>
      <c r="U533" s="911"/>
    </row>
    <row r="534">
      <c r="A534" s="853">
        <v>10368.0</v>
      </c>
      <c r="B534" s="924">
        <f>VLOOKUP(A534,tsnz!A:F,6,FALSE)</f>
        <v>2025</v>
      </c>
      <c r="C534" s="925" t="str">
        <f>VLOOKUP(A534,tsnz!A:E,5,FALSE)</f>
        <v>First Year - Full</v>
      </c>
      <c r="D534" s="926" t="str">
        <f>VLOOKUP(A534,tsnz!A:B,2,FALSE)</f>
        <v>Courtney Mathieson</v>
      </c>
      <c r="E534" s="927" t="str">
        <f>VLOOKUP(A534,'Team names'!A:G,7,FALSE)</f>
        <v>Suns</v>
      </c>
      <c r="F534" s="928" t="str">
        <f>IF(ISNA(VLOOKUP(A534,tsnz!$A:$G,7,FALSE)), "",(VLOOKUP(A534,tsnz!$A:$G,7,FALSE)))</f>
        <v>C</v>
      </c>
      <c r="G534" s="911" t="str">
        <f t="array" ref="G534">IF(ISNA(VLOOKUP(A534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4" s="911"/>
      <c r="I534" s="911"/>
      <c r="J534" s="911"/>
      <c r="K534" s="911"/>
      <c r="L534" s="912">
        <f t="shared" si="1"/>
        <v>0</v>
      </c>
      <c r="M534" s="913">
        <f>IFERROR(__xludf.DUMMYFUNCTION("(sum(query(sort(transpose($G534:$K534), 1, false), ""select * limit 4"")))"),0.0)</f>
        <v>0</v>
      </c>
      <c r="N534" s="914"/>
      <c r="O534" s="911"/>
      <c r="P534" s="911"/>
      <c r="Q534" s="911"/>
      <c r="R534" s="911"/>
      <c r="S534" s="915"/>
      <c r="T534" s="915"/>
      <c r="U534" s="911"/>
    </row>
    <row r="535">
      <c r="A535" s="853">
        <v>10369.0</v>
      </c>
      <c r="B535" s="924">
        <f>VLOOKUP(A535,tsnz!A:F,6,FALSE)</f>
        <v>2025</v>
      </c>
      <c r="C535" s="925" t="str">
        <f>VLOOKUP(A535,tsnz!A:E,5,FALSE)</f>
        <v>Junior</v>
      </c>
      <c r="D535" s="926" t="str">
        <f>VLOOKUP(A535,tsnz!A:B,2,FALSE)</f>
        <v>Oscar Webb</v>
      </c>
      <c r="E535" s="927" t="str">
        <f>VLOOKUP(A535,'Team names'!A:G,7,FALSE)</f>
        <v>Suns</v>
      </c>
      <c r="F535" s="928" t="str">
        <f>IF(ISNA(VLOOKUP(A535,tsnz!$A:$G,7,FALSE)), "",(VLOOKUP(A535,tsnz!$A:$G,7,FALSE)))</f>
        <v>D</v>
      </c>
      <c r="G535" s="911" t="str">
        <f t="array" ref="G535">IF(ISNA(VLOOKUP(A535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5" s="911"/>
      <c r="I535" s="911"/>
      <c r="J535" s="911"/>
      <c r="K535" s="911"/>
      <c r="L535" s="912">
        <f t="shared" si="1"/>
        <v>0</v>
      </c>
      <c r="M535" s="913">
        <f>IFERROR(__xludf.DUMMYFUNCTION("(sum(query(sort(transpose($G535:$K535), 1, false), ""select * limit 4"")))"),0.0)</f>
        <v>0</v>
      </c>
      <c r="N535" s="917"/>
      <c r="O535" s="917"/>
      <c r="P535" s="917"/>
      <c r="Q535" s="917"/>
      <c r="R535" s="911"/>
      <c r="S535" s="918"/>
      <c r="T535" s="918"/>
      <c r="U535" s="913">
        <f>IFERROR(__xludf.DUMMYFUNCTION("(sum(query(sort(transpose($N535:$P535), 1, false), ""select * limit 4"")))"),0.0)</f>
        <v>0</v>
      </c>
    </row>
    <row r="536">
      <c r="A536" s="853">
        <v>10391.0</v>
      </c>
      <c r="B536" s="924">
        <f>VLOOKUP(A536,tsnz!A:F,6,FALSE)</f>
        <v>2025</v>
      </c>
      <c r="C536" s="925" t="str">
        <f>VLOOKUP(A536,tsnz!A:E,5,FALSE)</f>
        <v>First Year - Full</v>
      </c>
      <c r="D536" s="926" t="str">
        <f>VLOOKUP(A536,tsnz!A:B,2,FALSE)</f>
        <v>Mika Boniface</v>
      </c>
      <c r="E536" s="927" t="str">
        <f>VLOOKUP(A536,'Team names'!A:G,7,FALSE)</f>
        <v>Suns</v>
      </c>
      <c r="F536" s="928" t="str">
        <f>IF(ISNA(VLOOKUP(A536,tsnz!$A:$G,7,FALSE)), "",(VLOOKUP(A536,tsnz!$A:$G,7,FALSE)))</f>
        <v>C</v>
      </c>
      <c r="G536" s="911" t="str">
        <f t="array" ref="G536">IF(ISNA(VLOOKUP(A536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6" s="911"/>
      <c r="I536" s="911"/>
      <c r="J536" s="911"/>
      <c r="K536" s="911"/>
      <c r="L536" s="912">
        <f t="shared" si="1"/>
        <v>0</v>
      </c>
      <c r="M536" s="913">
        <f>IFERROR(__xludf.DUMMYFUNCTION("(sum(query(sort(transpose($G536:$K536), 1, false), ""select * limit 4"")))"),0.0)</f>
        <v>0</v>
      </c>
      <c r="N536" s="917"/>
      <c r="O536" s="917"/>
      <c r="P536" s="917"/>
      <c r="Q536" s="917"/>
      <c r="R536" s="911"/>
      <c r="S536" s="915"/>
      <c r="T536" s="915"/>
      <c r="U536" s="911"/>
    </row>
    <row r="537">
      <c r="A537" s="724">
        <v>9969.0</v>
      </c>
      <c r="B537" s="924">
        <f>VLOOKUP(A537,tsnz!A:F,6,FALSE)</f>
        <v>2025</v>
      </c>
      <c r="C537" s="925" t="str">
        <f>VLOOKUP(A537,tsnz!A:E,5,FALSE)</f>
        <v>Full</v>
      </c>
      <c r="D537" s="926" t="str">
        <f>VLOOKUP(A537,tsnz!A:B,2,FALSE)</f>
        <v>Trevor Thomson</v>
      </c>
      <c r="E537" s="927" t="str">
        <f>VLOOKUP(A537,'Team names'!A:G,7,FALSE)</f>
        <v>Suns</v>
      </c>
      <c r="F537" s="928" t="str">
        <f>IF(ISNA(VLOOKUP(A537,tsnz!$A:$G,7,FALSE)), "",(VLOOKUP(A537,tsnz!$A:$G,7,FALSE)))</f>
        <v>D</v>
      </c>
      <c r="G537" s="911" t="str">
        <f t="array" ref="G537">IF(ISNA(VLOOKUP(A537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7" s="911"/>
      <c r="I537" s="911"/>
      <c r="J537" s="911"/>
      <c r="K537" s="911"/>
      <c r="L537" s="912">
        <f t="shared" si="1"/>
        <v>0</v>
      </c>
      <c r="M537" s="913">
        <f>IFERROR(__xludf.DUMMYFUNCTION("(sum(query(sort(transpose($G537:$K537), 1, false), ""select * limit 4"")))"),0.0)</f>
        <v>0</v>
      </c>
      <c r="N537" s="917"/>
      <c r="O537" s="917"/>
      <c r="P537" s="917"/>
      <c r="Q537" s="911"/>
      <c r="R537" s="911"/>
      <c r="S537" s="918"/>
      <c r="T537" s="918"/>
      <c r="U537" s="913"/>
    </row>
    <row r="538">
      <c r="A538" s="342">
        <v>1313.0</v>
      </c>
      <c r="B538" s="932">
        <f>VLOOKUP(A538,tsnz!A:F,6,FALSE)</f>
        <v>2026</v>
      </c>
      <c r="C538" s="933" t="str">
        <f>VLOOKUP(A538,tsnz!A:E,5,FALSE)</f>
        <v>Full</v>
      </c>
      <c r="D538" s="934" t="str">
        <f>VLOOKUP(A538,tsnz!A:B,2,FALSE)</f>
        <v>Jason Cameron</v>
      </c>
      <c r="E538" s="935" t="str">
        <f>VLOOKUP(A538,'Team names'!A:G,7,FALSE)</f>
        <v>Taranaki Hardcorians</v>
      </c>
      <c r="F538" s="936" t="str">
        <f>IF(ISNA(VLOOKUP(A538,tsnz!$A:$G,7,FALSE)), "",(VLOOKUP(A538,tsnz!$A:$G,7,FALSE)))</f>
        <v>M</v>
      </c>
      <c r="G538" s="911" t="str">
        <f t="array" ref="G538">IF(ISNA(VLOOKUP(A538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8" s="911"/>
      <c r="I538" s="911"/>
      <c r="J538" s="911"/>
      <c r="K538" s="911"/>
      <c r="L538" s="929">
        <f t="shared" si="1"/>
        <v>0</v>
      </c>
      <c r="M538" s="913">
        <f>IFERROR(__xludf.DUMMYFUNCTION("(sum(query(sort(transpose($G538:$K538), 1, false), ""select * limit 4"")))"),0.0)</f>
        <v>0</v>
      </c>
      <c r="N538" s="914"/>
      <c r="O538" s="911"/>
      <c r="P538" s="911"/>
      <c r="Q538" s="911"/>
      <c r="R538" s="911"/>
      <c r="S538" s="915"/>
      <c r="T538" s="916"/>
      <c r="U538" s="911"/>
    </row>
    <row r="539">
      <c r="A539" s="342">
        <v>1636.0</v>
      </c>
      <c r="B539" s="932">
        <f>VLOOKUP(A539,tsnz!A:F,6,FALSE)</f>
        <v>2026</v>
      </c>
      <c r="C539" s="933" t="str">
        <f>VLOOKUP(A539,tsnz!A:E,5,FALSE)</f>
        <v>Full</v>
      </c>
      <c r="D539" s="934" t="str">
        <f>VLOOKUP(A539,tsnz!A:B,2,FALSE)</f>
        <v>Samuel Gooding</v>
      </c>
      <c r="E539" s="935" t="str">
        <f>VLOOKUP(A539,'Team names'!A:G,7,FALSE)</f>
        <v>Taranaki Hardcorians</v>
      </c>
      <c r="F539" s="936" t="str">
        <f>IF(ISNA(VLOOKUP(A539,tsnz!$A:$G,7,FALSE)), "",(VLOOKUP(A539,tsnz!$A:$G,7,FALSE)))</f>
        <v>B</v>
      </c>
      <c r="G539" s="911" t="str">
        <f t="array" ref="G539">IF(ISNA(VLOOKUP(A539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39" s="911"/>
      <c r="I539" s="911"/>
      <c r="J539" s="911"/>
      <c r="K539" s="911"/>
      <c r="L539" s="912">
        <f t="shared" si="1"/>
        <v>0</v>
      </c>
      <c r="M539" s="913">
        <f>IFERROR(__xludf.DUMMYFUNCTION("(sum(query(sort(transpose($G539:$K539), 1, false), ""select * limit 4"")))"),0.0)</f>
        <v>0</v>
      </c>
      <c r="N539" s="914"/>
      <c r="O539" s="911"/>
      <c r="P539" s="911"/>
      <c r="Q539" s="911"/>
      <c r="R539" s="911"/>
      <c r="S539" s="915"/>
      <c r="T539" s="916"/>
      <c r="U539" s="911"/>
    </row>
    <row r="540">
      <c r="A540" s="853">
        <v>2276.0</v>
      </c>
      <c r="B540" s="932">
        <f>VLOOKUP(A540,tsnz!A:F,6,FALSE)</f>
        <v>2026</v>
      </c>
      <c r="C540" s="933" t="str">
        <f>VLOOKUP(A540,tsnz!A:E,5,FALSE)</f>
        <v>Full</v>
      </c>
      <c r="D540" s="934" t="str">
        <f>VLOOKUP(A540,tsnz!A:B,2,FALSE)</f>
        <v>Jacob Maddren</v>
      </c>
      <c r="E540" s="935" t="str">
        <f>VLOOKUP(A540,'Team names'!A:G,7,FALSE)</f>
        <v>Taranaki Hardcorians</v>
      </c>
      <c r="F540" s="936" t="str">
        <f>IF(ISNA(VLOOKUP(A540,tsnz!$A:$G,7,FALSE)), "",(VLOOKUP(A540,tsnz!$A:$G,7,FALSE)))</f>
        <v>B</v>
      </c>
      <c r="G540" s="911" t="str">
        <f t="array" ref="G540">IF(ISNA(VLOOKUP(A540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0" s="911"/>
      <c r="I540" s="911"/>
      <c r="J540" s="911"/>
      <c r="K540" s="911"/>
      <c r="L540" s="912">
        <f t="shared" si="1"/>
        <v>0</v>
      </c>
      <c r="M540" s="913">
        <f>IFERROR(__xludf.DUMMYFUNCTION("(sum(query(sort(transpose($G540:$K540), 1, false), ""select * limit 4"")))"),0.0)</f>
        <v>0</v>
      </c>
      <c r="N540" s="914"/>
      <c r="O540" s="911"/>
      <c r="P540" s="911"/>
      <c r="Q540" s="911"/>
      <c r="R540" s="911"/>
      <c r="S540" s="915"/>
      <c r="T540" s="916"/>
      <c r="U540" s="911"/>
    </row>
    <row r="541">
      <c r="A541" s="342">
        <v>2378.0</v>
      </c>
      <c r="B541" s="932">
        <f>VLOOKUP(A541,tsnz!A:F,6,FALSE)</f>
        <v>2025</v>
      </c>
      <c r="C541" s="933" t="str">
        <f>VLOOKUP(A541,tsnz!A:E,5,FALSE)</f>
        <v>Full</v>
      </c>
      <c r="D541" s="934" t="str">
        <f>VLOOKUP(A541,tsnz!A:B,2,FALSE)</f>
        <v>Rob Hine</v>
      </c>
      <c r="E541" s="935" t="str">
        <f>VLOOKUP(A541,'Team names'!A:G,7,FALSE)</f>
        <v>Taranaki Hardcorians</v>
      </c>
      <c r="F541" s="936" t="str">
        <f>IF(ISNA(VLOOKUP(A541,tsnz!$A:$G,7,FALSE)), "",(VLOOKUP(A541,tsnz!$A:$G,7,FALSE)))</f>
        <v>B</v>
      </c>
      <c r="G541" s="911" t="str">
        <f t="array" ref="G541">IF(ISNA(VLOOKUP(A541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1" s="911"/>
      <c r="I541" s="911"/>
      <c r="J541" s="911"/>
      <c r="K541" s="911"/>
      <c r="L541" s="912">
        <f t="shared" si="1"/>
        <v>0</v>
      </c>
      <c r="M541" s="913">
        <f>IFERROR(__xludf.DUMMYFUNCTION("(sum(query(sort(transpose($G541:$K541), 1, false), ""select * limit 4"")))"),0.0)</f>
        <v>0</v>
      </c>
      <c r="N541" s="914"/>
      <c r="O541" s="911"/>
      <c r="P541" s="911"/>
      <c r="Q541" s="911"/>
      <c r="R541" s="911"/>
      <c r="S541" s="915"/>
      <c r="T541" s="916"/>
      <c r="U541" s="911"/>
    </row>
    <row r="542">
      <c r="A542" s="342">
        <v>2382.0</v>
      </c>
      <c r="B542" s="932">
        <f>VLOOKUP(A542,tsnz!A:F,6,FALSE)</f>
        <v>2025</v>
      </c>
      <c r="C542" s="933" t="str">
        <f>VLOOKUP(A542,tsnz!A:E,5,FALSE)</f>
        <v>Full</v>
      </c>
      <c r="D542" s="934" t="str">
        <f>VLOOKUP(A542,tsnz!A:B,2,FALSE)</f>
        <v>Trevor Jupp</v>
      </c>
      <c r="E542" s="935" t="str">
        <f>VLOOKUP(A542,'Team names'!A:G,7,FALSE)</f>
        <v>Taranaki Hardcorians</v>
      </c>
      <c r="F542" s="936" t="str">
        <f>IF(ISNA(VLOOKUP(A542,tsnz!$A:$G,7,FALSE)), "",(VLOOKUP(A542,tsnz!$A:$G,7,FALSE)))</f>
        <v>M</v>
      </c>
      <c r="G542" s="911" t="str">
        <f t="array" ref="G542">IF(ISNA(VLOOKUP(A542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2" s="911"/>
      <c r="I542" s="911"/>
      <c r="J542" s="911"/>
      <c r="K542" s="911"/>
      <c r="L542" s="912">
        <f t="shared" si="1"/>
        <v>0</v>
      </c>
      <c r="M542" s="913">
        <f>IFERROR(__xludf.DUMMYFUNCTION("(sum(query(sort(transpose($G542:$K542), 1, false), ""select * limit 4"")))"),0.0)</f>
        <v>0</v>
      </c>
      <c r="N542" s="914"/>
      <c r="O542" s="911"/>
      <c r="P542" s="911"/>
      <c r="Q542" s="911"/>
      <c r="R542" s="911"/>
      <c r="S542" s="915"/>
      <c r="T542" s="916"/>
      <c r="U542" s="911"/>
    </row>
    <row r="543">
      <c r="A543" s="724">
        <v>2384.0</v>
      </c>
      <c r="B543" s="932">
        <f>VLOOKUP(A543,tsnz!A:F,6,FALSE)</f>
        <v>2025</v>
      </c>
      <c r="C543" s="933" t="str">
        <f>VLOOKUP(A543,tsnz!A:E,5,FALSE)</f>
        <v>Super</v>
      </c>
      <c r="D543" s="934" t="str">
        <f>VLOOKUP(A543,tsnz!A:B,2,FALSE)</f>
        <v>Ian Hayton</v>
      </c>
      <c r="E543" s="935" t="str">
        <f>VLOOKUP(A543,'Team names'!A:G,7,FALSE)</f>
        <v>Taranaki Hardcorians</v>
      </c>
      <c r="F543" s="936" t="str">
        <f>IF(ISNA(VLOOKUP(A543,tsnz!$A:$G,7,FALSE)), "",(VLOOKUP(A543,tsnz!$A:$G,7,FALSE)))</f>
        <v>B</v>
      </c>
      <c r="G543" s="911" t="str">
        <f t="array" ref="G543">IF(ISNA(VLOOKUP(A543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3" s="911"/>
      <c r="I543" s="911"/>
      <c r="J543" s="911"/>
      <c r="K543" s="911"/>
      <c r="L543" s="912">
        <f t="shared" si="1"/>
        <v>0</v>
      </c>
      <c r="M543" s="913">
        <f>IFERROR(__xludf.DUMMYFUNCTION("(sum(query(sort(transpose($G543:$K543), 1, false), ""select * limit 4"")))"),0.0)</f>
        <v>0</v>
      </c>
      <c r="N543" s="917"/>
      <c r="O543" s="917"/>
      <c r="P543" s="917"/>
      <c r="Q543" s="917"/>
      <c r="R543" s="911"/>
      <c r="S543" s="918"/>
      <c r="T543" s="918"/>
      <c r="U543" s="911"/>
    </row>
    <row r="544">
      <c r="A544" s="857">
        <v>2413.0</v>
      </c>
      <c r="B544" s="932">
        <f>VLOOKUP(A544,tsnz!A:F,6,FALSE)</f>
        <v>2025</v>
      </c>
      <c r="C544" s="933" t="str">
        <f>VLOOKUP(A544,tsnz!A:E,5,FALSE)</f>
        <v>Full</v>
      </c>
      <c r="D544" s="934" t="str">
        <f>VLOOKUP(A544,tsnz!A:B,2,FALSE)</f>
        <v>Hayden Andreoli</v>
      </c>
      <c r="E544" s="935" t="str">
        <f>VLOOKUP(A544,'Team names'!A:G,7,FALSE)</f>
        <v>Taranaki Hardcorians</v>
      </c>
      <c r="F544" s="936" t="str">
        <f>IF(ISNA(VLOOKUP(A544,tsnz!$A:$G,7,FALSE)), "",(VLOOKUP(A544,tsnz!$A:$G,7,FALSE)))</f>
        <v>A</v>
      </c>
      <c r="G544" s="911" t="str">
        <f t="array" ref="G544">IF(ISNA(VLOOKUP(A544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4" s="911"/>
      <c r="I544" s="911"/>
      <c r="J544" s="911"/>
      <c r="K544" s="911"/>
      <c r="L544" s="912">
        <f t="shared" si="1"/>
        <v>0</v>
      </c>
      <c r="M544" s="913">
        <f>IFERROR(__xludf.DUMMYFUNCTION("(sum(query(sort(transpose($G544:$K544), 1, false), ""select * limit 4"")))"),0.0)</f>
        <v>0</v>
      </c>
      <c r="N544" s="914"/>
      <c r="O544" s="911"/>
      <c r="P544" s="911"/>
      <c r="Q544" s="911"/>
      <c r="R544" s="911"/>
      <c r="S544" s="915"/>
      <c r="T544" s="916"/>
      <c r="U544" s="911"/>
    </row>
    <row r="545">
      <c r="A545" s="342">
        <v>2419.0</v>
      </c>
      <c r="B545" s="932">
        <f>VLOOKUP(A545,tsnz!A:F,6,FALSE)</f>
        <v>2026</v>
      </c>
      <c r="C545" s="933" t="str">
        <f>VLOOKUP(A545,tsnz!A:E,5,FALSE)</f>
        <v>Full</v>
      </c>
      <c r="D545" s="934" t="str">
        <f>VLOOKUP(A545,tsnz!A:B,2,FALSE)</f>
        <v>Craig Cleland</v>
      </c>
      <c r="E545" s="935" t="str">
        <f>VLOOKUP(A545,'Team names'!A:G,7,FALSE)</f>
        <v>Taranaki Hardcorians</v>
      </c>
      <c r="F545" s="936" t="str">
        <f>IF(ISNA(VLOOKUP(A545,tsnz!$A:$G,7,FALSE)), "",(VLOOKUP(A545,tsnz!$A:$G,7,FALSE)))</f>
        <v>M</v>
      </c>
      <c r="G545" s="911" t="str">
        <f t="array" ref="G545">IF(ISNA(VLOOKUP(A545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5" s="911"/>
      <c r="I545" s="911"/>
      <c r="J545" s="911"/>
      <c r="K545" s="911"/>
      <c r="L545" s="912">
        <f t="shared" si="1"/>
        <v>0</v>
      </c>
      <c r="M545" s="913">
        <f>IFERROR(__xludf.DUMMYFUNCTION("(sum(query(sort(transpose($G545:$K545), 1, false), ""select * limit 4"")))"),0.0)</f>
        <v>0</v>
      </c>
      <c r="N545" s="914"/>
      <c r="O545" s="911"/>
      <c r="P545" s="911"/>
      <c r="Q545" s="911"/>
      <c r="R545" s="911"/>
      <c r="S545" s="915"/>
      <c r="T545" s="916"/>
      <c r="U545" s="911"/>
    </row>
    <row r="546">
      <c r="A546" s="724">
        <v>2427.0</v>
      </c>
      <c r="B546" s="932">
        <f>VLOOKUP(A546,tsnz!A:F,6,FALSE)</f>
        <v>2026</v>
      </c>
      <c r="C546" s="933" t="str">
        <f>VLOOKUP(A546,tsnz!A:E,5,FALSE)</f>
        <v>Full</v>
      </c>
      <c r="D546" s="934" t="str">
        <f>VLOOKUP(A546,tsnz!A:B,2,FALSE)</f>
        <v>Bruce Cameron</v>
      </c>
      <c r="E546" s="935" t="str">
        <f>VLOOKUP(A546,'Team names'!A:G,7,FALSE)</f>
        <v>Taranaki Hardcorians</v>
      </c>
      <c r="F546" s="936" t="str">
        <f>IF(ISNA(VLOOKUP(A546,tsnz!$A:$G,7,FALSE)), "",(VLOOKUP(A546,tsnz!$A:$G,7,FALSE)))</f>
        <v>M</v>
      </c>
      <c r="G546" s="911" t="str">
        <f t="array" ref="G546">IF(ISNA(VLOOKUP(A546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6" s="911"/>
      <c r="I546" s="911"/>
      <c r="J546" s="911"/>
      <c r="K546" s="911"/>
      <c r="L546" s="912">
        <f t="shared" si="1"/>
        <v>0</v>
      </c>
      <c r="M546" s="913">
        <f>IFERROR(__xludf.DUMMYFUNCTION("(sum(query(sort(transpose($G546:$K546), 1, false), ""select * limit 4"")))"),0.0)</f>
        <v>0</v>
      </c>
      <c r="N546" s="917"/>
      <c r="O546" s="917"/>
      <c r="P546" s="917"/>
      <c r="Q546" s="917"/>
      <c r="R546" s="911"/>
      <c r="S546" s="918"/>
      <c r="T546" s="919"/>
      <c r="U546" s="911"/>
    </row>
    <row r="547">
      <c r="A547" s="724">
        <v>4689.0</v>
      </c>
      <c r="B547" s="932">
        <f>VLOOKUP(A547,tsnz!A:F,6,FALSE)</f>
        <v>2025</v>
      </c>
      <c r="C547" s="933" t="str">
        <f>VLOOKUP(A547,tsnz!A:E,5,FALSE)</f>
        <v>Full</v>
      </c>
      <c r="D547" s="934" t="str">
        <f>VLOOKUP(A547,tsnz!A:B,2,FALSE)</f>
        <v>Billy Moratti</v>
      </c>
      <c r="E547" s="935" t="str">
        <f>VLOOKUP(A547,'Team names'!A:G,7,FALSE)</f>
        <v>Taranaki Hardcorians</v>
      </c>
      <c r="F547" s="936" t="str">
        <f>IF(ISNA(VLOOKUP(A547,tsnz!$A:$G,7,FALSE)), "",(VLOOKUP(A547,tsnz!$A:$G,7,FALSE)))</f>
        <v>A</v>
      </c>
      <c r="G547" s="911" t="str">
        <f t="array" ref="G547">IF(ISNA(VLOOKUP(A547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7" s="911"/>
      <c r="I547" s="911"/>
      <c r="J547" s="911"/>
      <c r="K547" s="911"/>
      <c r="L547" s="912">
        <f t="shared" si="1"/>
        <v>0</v>
      </c>
      <c r="M547" s="913">
        <f>IFERROR(__xludf.DUMMYFUNCTION("(sum(query(sort(transpose($G547:$K547), 1, false), ""select * limit 4"")))"),0.0)</f>
        <v>0</v>
      </c>
      <c r="N547" s="917"/>
      <c r="O547" s="917"/>
      <c r="P547" s="917"/>
      <c r="Q547" s="917"/>
      <c r="R547" s="911"/>
      <c r="S547" s="918"/>
      <c r="T547" s="919"/>
      <c r="U547" s="911"/>
    </row>
    <row r="548">
      <c r="A548" s="724">
        <v>5862.0</v>
      </c>
      <c r="B548" s="932">
        <f>VLOOKUP(A548,tsnz!A:F,6,FALSE)</f>
        <v>2025</v>
      </c>
      <c r="C548" s="933" t="str">
        <f>VLOOKUP(A548,tsnz!A:E,5,FALSE)</f>
        <v>Super</v>
      </c>
      <c r="D548" s="934" t="str">
        <f>VLOOKUP(A548,tsnz!A:B,2,FALSE)</f>
        <v>Graham Moratti</v>
      </c>
      <c r="E548" s="935" t="str">
        <f>VLOOKUP(A548,'Team names'!A:G,7,FALSE)</f>
        <v>Taranaki Hardcorians</v>
      </c>
      <c r="F548" s="936" t="str">
        <f>IF(ISNA(VLOOKUP(A548,tsnz!$A:$G,7,FALSE)), "",(VLOOKUP(A548,tsnz!$A:$G,7,FALSE)))</f>
        <v>B</v>
      </c>
      <c r="G548" s="911" t="str">
        <f t="array" ref="G548">IF(ISNA(VLOOKUP(A548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8" s="911"/>
      <c r="I548" s="911"/>
      <c r="J548" s="911"/>
      <c r="K548" s="911"/>
      <c r="L548" s="912">
        <f t="shared" si="1"/>
        <v>0</v>
      </c>
      <c r="M548" s="913">
        <f>IFERROR(__xludf.DUMMYFUNCTION("(sum(query(sort(transpose($G548:$K548), 1, false), ""select * limit 4"")))"),0.0)</f>
        <v>0</v>
      </c>
      <c r="N548" s="917"/>
      <c r="O548" s="917"/>
      <c r="P548" s="917"/>
      <c r="Q548" s="917"/>
      <c r="R548" s="911"/>
      <c r="S548" s="918"/>
      <c r="T548" s="919"/>
      <c r="U548" s="911"/>
    </row>
    <row r="549">
      <c r="A549" s="857">
        <v>6703.0</v>
      </c>
      <c r="B549" s="932">
        <f>VLOOKUP(A549,tsnz!A:F,6,FALSE)</f>
        <v>2025</v>
      </c>
      <c r="C549" s="933" t="str">
        <f>VLOOKUP(A549,tsnz!A:E,5,FALSE)</f>
        <v>Full</v>
      </c>
      <c r="D549" s="934" t="str">
        <f>VLOOKUP(A549,tsnz!A:B,2,FALSE)</f>
        <v>Clare Bramley</v>
      </c>
      <c r="E549" s="935" t="str">
        <f>VLOOKUP(A549,'Team names'!A:G,7,FALSE)</f>
        <v>Taranaki Hardcorians</v>
      </c>
      <c r="F549" s="936" t="str">
        <f>IF(ISNA(VLOOKUP(A549,tsnz!$A:$G,7,FALSE)), "",(VLOOKUP(A549,tsnz!$A:$G,7,FALSE)))</f>
        <v>A</v>
      </c>
      <c r="G549" s="911" t="str">
        <f t="array" ref="G549">IF(ISNA(VLOOKUP(A549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49" s="911"/>
      <c r="I549" s="911"/>
      <c r="J549" s="911"/>
      <c r="K549" s="911"/>
      <c r="L549" s="912">
        <f t="shared" si="1"/>
        <v>0</v>
      </c>
      <c r="M549" s="913">
        <f>IFERROR(__xludf.DUMMYFUNCTION("(sum(query(sort(transpose($G549:$K549), 1, false), ""select * limit 4"")))"),0.0)</f>
        <v>0</v>
      </c>
      <c r="N549" s="917"/>
      <c r="O549" s="917"/>
      <c r="P549" s="917"/>
      <c r="Q549" s="917"/>
      <c r="R549" s="911"/>
      <c r="S549" s="918"/>
      <c r="T549" s="919"/>
      <c r="U549" s="911"/>
    </row>
    <row r="550">
      <c r="A550" s="342">
        <v>6704.0</v>
      </c>
      <c r="B550" s="932">
        <f>VLOOKUP(A550,tsnz!A:F,6,FALSE)</f>
        <v>2025</v>
      </c>
      <c r="C550" s="933" t="str">
        <f>VLOOKUP(A550,tsnz!A:E,5,FALSE)</f>
        <v>Super</v>
      </c>
      <c r="D550" s="934" t="str">
        <f>VLOOKUP(A550,tsnz!A:B,2,FALSE)</f>
        <v>Bob Bramley</v>
      </c>
      <c r="E550" s="935" t="str">
        <f>VLOOKUP(A550,'Team names'!A:G,7,FALSE)</f>
        <v>Taranaki Hardcorians</v>
      </c>
      <c r="F550" s="936" t="str">
        <f>IF(ISNA(VLOOKUP(A550,tsnz!$A:$G,7,FALSE)), "",(VLOOKUP(A550,tsnz!$A:$G,7,FALSE)))</f>
        <v>B</v>
      </c>
      <c r="G550" s="911" t="str">
        <f t="array" ref="G550">IF(ISNA(VLOOKUP(A550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0" s="911"/>
      <c r="I550" s="911"/>
      <c r="J550" s="911"/>
      <c r="K550" s="911"/>
      <c r="L550" s="912">
        <f t="shared" si="1"/>
        <v>0</v>
      </c>
      <c r="M550" s="913">
        <f>IFERROR(__xludf.DUMMYFUNCTION("(sum(query(sort(transpose($G550:$K550), 1, false), ""select * limit 4"")))"),0.0)</f>
        <v>0</v>
      </c>
      <c r="N550" s="917"/>
      <c r="O550" s="917"/>
      <c r="P550" s="917"/>
      <c r="Q550" s="917"/>
      <c r="R550" s="911"/>
      <c r="S550" s="918"/>
      <c r="T550" s="919"/>
      <c r="U550" s="911"/>
    </row>
    <row r="551">
      <c r="A551" s="724">
        <v>6956.0</v>
      </c>
      <c r="B551" s="932">
        <f>VLOOKUP(A551,tsnz!A:F,6,FALSE)</f>
        <v>2025</v>
      </c>
      <c r="C551" s="933" t="str">
        <f>VLOOKUP(A551,tsnz!A:E,5,FALSE)</f>
        <v>Full</v>
      </c>
      <c r="D551" s="934" t="str">
        <f>VLOOKUP(A551,tsnz!A:B,2,FALSE)</f>
        <v>Simon Barkley</v>
      </c>
      <c r="E551" s="935" t="str">
        <f>VLOOKUP(A551,'Team names'!A:G,7,FALSE)</f>
        <v>Taranaki Hardcorians</v>
      </c>
      <c r="F551" s="936" t="str">
        <f>IF(ISNA(VLOOKUP(A551,tsnz!$A:$G,7,FALSE)), "",(VLOOKUP(A551,tsnz!$A:$G,7,FALSE)))</f>
        <v>B</v>
      </c>
      <c r="G551" s="911" t="str">
        <f t="array" ref="G551">IF(ISNA(VLOOKUP(A551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1" s="911"/>
      <c r="I551" s="911"/>
      <c r="J551" s="911"/>
      <c r="K551" s="911"/>
      <c r="L551" s="912">
        <f t="shared" si="1"/>
        <v>0</v>
      </c>
      <c r="M551" s="913">
        <f>IFERROR(__xludf.DUMMYFUNCTION("(sum(query(sort(transpose($G551:$K551), 1, false), ""select * limit 4"")))"),0.0)</f>
        <v>0</v>
      </c>
      <c r="N551" s="917"/>
      <c r="O551" s="917"/>
      <c r="P551" s="917"/>
      <c r="Q551" s="911"/>
      <c r="R551" s="911"/>
      <c r="S551" s="918"/>
      <c r="T551" s="918"/>
      <c r="U551" s="913"/>
    </row>
    <row r="552">
      <c r="A552" s="857">
        <v>7440.0</v>
      </c>
      <c r="B552" s="932">
        <f>VLOOKUP(A552,tsnz!A:F,6,FALSE)</f>
        <v>2025</v>
      </c>
      <c r="C552" s="933" t="str">
        <f>VLOOKUP(A552,tsnz!A:E,5,FALSE)</f>
        <v>Full</v>
      </c>
      <c r="D552" s="934" t="str">
        <f>VLOOKUP(A552,tsnz!A:B,2,FALSE)</f>
        <v>David Fake</v>
      </c>
      <c r="E552" s="935" t="str">
        <f>VLOOKUP(A552,'Team names'!A:G,7,FALSE)</f>
        <v>Taranaki Hardcorians</v>
      </c>
      <c r="F552" s="936" t="str">
        <f>IF(ISNA(VLOOKUP(A552,tsnz!$A:$G,7,FALSE)), "",(VLOOKUP(A552,tsnz!$A:$G,7,FALSE)))</f>
        <v>M</v>
      </c>
      <c r="G552" s="911" t="str">
        <f t="array" ref="G552">IF(ISNA(VLOOKUP(A552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2" s="911"/>
      <c r="I552" s="911"/>
      <c r="J552" s="911"/>
      <c r="K552" s="911"/>
      <c r="L552" s="912">
        <f t="shared" si="1"/>
        <v>0</v>
      </c>
      <c r="M552" s="913">
        <f>IFERROR(__xludf.DUMMYFUNCTION("(sum(query(sort(transpose($G552:$K552), 1, false), ""select * limit 4"")))"),0.0)</f>
        <v>0</v>
      </c>
      <c r="N552" s="914"/>
      <c r="O552" s="911"/>
      <c r="P552" s="911"/>
      <c r="Q552" s="911"/>
      <c r="R552" s="911"/>
      <c r="S552" s="915"/>
      <c r="T552" s="916"/>
      <c r="U552" s="911"/>
    </row>
    <row r="553">
      <c r="A553" s="724">
        <v>7534.0</v>
      </c>
      <c r="B553" s="932">
        <f>VLOOKUP(A553,tsnz!A:F,6,FALSE)</f>
        <v>2026</v>
      </c>
      <c r="C553" s="933" t="str">
        <f>VLOOKUP(A553,tsnz!A:E,5,FALSE)</f>
        <v>Super</v>
      </c>
      <c r="D553" s="934" t="str">
        <f>VLOOKUP(A553,tsnz!A:B,2,FALSE)</f>
        <v>Garry Rowlands</v>
      </c>
      <c r="E553" s="935" t="str">
        <f>VLOOKUP(A553,'Team names'!A:G,7,FALSE)</f>
        <v>Taranaki Hardcorians</v>
      </c>
      <c r="F553" s="936" t="str">
        <f>IF(ISNA(VLOOKUP(A553,tsnz!$A:$G,7,FALSE)), "",(VLOOKUP(A553,tsnz!$A:$G,7,FALSE)))</f>
        <v>M</v>
      </c>
      <c r="G553" s="911" t="str">
        <f t="array" ref="G553">IF(ISNA(VLOOKUP(A553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3" s="911"/>
      <c r="I553" s="911"/>
      <c r="J553" s="911"/>
      <c r="K553" s="911"/>
      <c r="L553" s="912">
        <f t="shared" si="1"/>
        <v>0</v>
      </c>
      <c r="M553" s="913">
        <f>IFERROR(__xludf.DUMMYFUNCTION("(sum(query(sort(transpose($G553:$K553), 1, false), ""select * limit 4"")))"),0.0)</f>
        <v>0</v>
      </c>
      <c r="N553" s="914"/>
      <c r="O553" s="911"/>
      <c r="P553" s="911"/>
      <c r="Q553" s="911"/>
      <c r="R553" s="911"/>
      <c r="S553" s="915"/>
      <c r="T553" s="916"/>
      <c r="U553" s="911"/>
    </row>
    <row r="554">
      <c r="A554" s="724">
        <v>7926.0</v>
      </c>
      <c r="B554" s="932">
        <f>VLOOKUP(A554,tsnz!A:F,6,FALSE)</f>
        <v>2025</v>
      </c>
      <c r="C554" s="933" t="str">
        <f>VLOOKUP(A554,tsnz!A:E,5,FALSE)</f>
        <v>Super</v>
      </c>
      <c r="D554" s="934" t="str">
        <f>VLOOKUP(A554,tsnz!A:B,2,FALSE)</f>
        <v>Lou Donnelly</v>
      </c>
      <c r="E554" s="935" t="str">
        <f>VLOOKUP(A554,'Team names'!A:G,7,FALSE)</f>
        <v>Taranaki Hardcorians</v>
      </c>
      <c r="F554" s="936" t="str">
        <f>IF(ISNA(VLOOKUP(A554,tsnz!$A:$G,7,FALSE)), "",(VLOOKUP(A554,tsnz!$A:$G,7,FALSE)))</f>
        <v>D</v>
      </c>
      <c r="G554" s="911" t="str">
        <f t="array" ref="G554">IF(ISNA(VLOOKUP(A554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4" s="911"/>
      <c r="I554" s="911"/>
      <c r="J554" s="911"/>
      <c r="K554" s="911"/>
      <c r="L554" s="912">
        <f t="shared" si="1"/>
        <v>0</v>
      </c>
      <c r="M554" s="913">
        <f>IFERROR(__xludf.DUMMYFUNCTION("(sum(query(sort(transpose($G554:$K554), 1, false), ""select * limit 4"")))"),0.0)</f>
        <v>0</v>
      </c>
      <c r="N554" s="917"/>
      <c r="O554" s="917"/>
      <c r="P554" s="917"/>
      <c r="Q554" s="917"/>
      <c r="R554" s="911"/>
      <c r="S554" s="918"/>
      <c r="T554" s="918"/>
      <c r="U554" s="913"/>
    </row>
    <row r="555">
      <c r="A555" s="342">
        <v>8988.0</v>
      </c>
      <c r="B555" s="932">
        <f>VLOOKUP(A555,tsnz!A:F,6,FALSE)</f>
        <v>2025</v>
      </c>
      <c r="C555" s="933" t="str">
        <f>VLOOKUP(A555,tsnz!A:E,5,FALSE)</f>
        <v>Full</v>
      </c>
      <c r="D555" s="934" t="str">
        <f>VLOOKUP(A555,tsnz!A:B,2,FALSE)</f>
        <v>Chloe Ingram</v>
      </c>
      <c r="E555" s="935" t="str">
        <f>VLOOKUP(A555,'Team names'!A:G,7,FALSE)</f>
        <v>Taranaki Hardcorians</v>
      </c>
      <c r="F555" s="936" t="str">
        <f>IF(ISNA(VLOOKUP(A555,tsnz!$A:$G,7,FALSE)), "",(VLOOKUP(A555,tsnz!$A:$G,7,FALSE)))</f>
        <v>B</v>
      </c>
      <c r="G555" s="911" t="str">
        <f t="array" ref="G555">IF(ISNA(VLOOKUP(A555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5" s="911"/>
      <c r="I555" s="911"/>
      <c r="J555" s="911"/>
      <c r="K555" s="911"/>
      <c r="L555" s="912">
        <f t="shared" si="1"/>
        <v>0</v>
      </c>
      <c r="M555" s="913">
        <f>IFERROR(__xludf.DUMMYFUNCTION("(sum(query(sort(transpose($G555:$K555), 1, false), ""select * limit 4"")))"),0.0)</f>
        <v>0</v>
      </c>
      <c r="N555" s="914"/>
      <c r="O555" s="911"/>
      <c r="P555" s="911"/>
      <c r="Q555" s="911"/>
      <c r="R555" s="911"/>
      <c r="S555" s="915"/>
      <c r="T555" s="916"/>
      <c r="U555" s="911"/>
    </row>
    <row r="556">
      <c r="A556" s="342">
        <v>9329.0</v>
      </c>
      <c r="B556" s="932">
        <f>VLOOKUP(A556,tsnz!A:F,6,FALSE)</f>
        <v>2025</v>
      </c>
      <c r="C556" s="933" t="str">
        <f>VLOOKUP(A556,tsnz!A:E,5,FALSE)</f>
        <v>Full</v>
      </c>
      <c r="D556" s="934" t="str">
        <f>VLOOKUP(A556,tsnz!A:B,2,FALSE)</f>
        <v>Dean Arthur</v>
      </c>
      <c r="E556" s="935" t="str">
        <f>VLOOKUP(A556,'Team names'!A:G,7,FALSE)</f>
        <v>Taranaki Hardcorians</v>
      </c>
      <c r="F556" s="936" t="str">
        <f>IF(ISNA(VLOOKUP(A556,tsnz!$A:$G,7,FALSE)), "",(VLOOKUP(A556,tsnz!$A:$G,7,FALSE)))</f>
        <v>B</v>
      </c>
      <c r="G556" s="911" t="str">
        <f t="array" ref="G556">IF(ISNA(VLOOKUP(A556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6" s="911"/>
      <c r="I556" s="911"/>
      <c r="J556" s="911"/>
      <c r="K556" s="911"/>
      <c r="L556" s="912">
        <f t="shared" si="1"/>
        <v>0</v>
      </c>
      <c r="M556" s="913">
        <f>IFERROR(__xludf.DUMMYFUNCTION("(sum(query(sort(transpose($G556:$K556), 1, false), ""select * limit 4"")))"),0.0)</f>
        <v>0</v>
      </c>
      <c r="N556" s="914"/>
      <c r="O556" s="911"/>
      <c r="P556" s="911"/>
      <c r="Q556" s="911"/>
      <c r="R556" s="911"/>
      <c r="S556" s="915"/>
      <c r="T556" s="916"/>
      <c r="U556" s="911"/>
    </row>
    <row r="557">
      <c r="A557" s="342">
        <v>9330.0</v>
      </c>
      <c r="B557" s="932">
        <f>VLOOKUP(A557,tsnz!A:F,6,FALSE)</f>
        <v>2025</v>
      </c>
      <c r="C557" s="933" t="str">
        <f>VLOOKUP(A557,tsnz!A:E,5,FALSE)</f>
        <v>Junior</v>
      </c>
      <c r="D557" s="934" t="str">
        <f>VLOOKUP(A557,tsnz!A:B,2,FALSE)</f>
        <v>Dante Arthur</v>
      </c>
      <c r="E557" s="935" t="str">
        <f>VLOOKUP(A557,'Team names'!A:G,7,FALSE)</f>
        <v>Taranaki Hardcorians</v>
      </c>
      <c r="F557" s="936" t="str">
        <f>IF(ISNA(VLOOKUP(A557,tsnz!$A:$G,7,FALSE)), "",(VLOOKUP(A557,tsnz!$A:$G,7,FALSE)))</f>
        <v>M</v>
      </c>
      <c r="G557" s="911" t="str">
        <f t="array" ref="G557">IF(ISNA(VLOOKUP(A557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7" s="911"/>
      <c r="I557" s="911"/>
      <c r="J557" s="911"/>
      <c r="K557" s="911"/>
      <c r="L557" s="912">
        <f t="shared" si="1"/>
        <v>0</v>
      </c>
      <c r="M557" s="913">
        <f>IFERROR(__xludf.DUMMYFUNCTION("(sum(query(sort(transpose($G557:$K557), 1, false), ""select * limit 4"")))"),0.0)</f>
        <v>0</v>
      </c>
      <c r="N557" s="920"/>
      <c r="O557" s="920"/>
      <c r="P557" s="920"/>
      <c r="Q557" s="920"/>
      <c r="R557" s="920"/>
      <c r="S557" s="921">
        <f>((SUM(N557:R557)-(ROUND(N557,0)+ROUND(O557,0)+ROUND(P557,0)+ROUND(Q557,0)+ROUND(R557,0)))/10)+ROUND(N557,0)+ROUND(O557,0)+ROUND(P557,0)+ROUND(Q557,0)+ROUND(R557,0)</f>
        <v>0</v>
      </c>
      <c r="T557" s="922"/>
      <c r="U557" s="923">
        <f>IFERROR(__xludf.DUMMYFUNCTION("(sum(query(sort(transpose($N557:$R557), 1, false), ""select * limit 4"")))"),0.0)</f>
        <v>0</v>
      </c>
    </row>
    <row r="558">
      <c r="A558" s="342">
        <v>9482.0</v>
      </c>
      <c r="B558" s="932">
        <f>VLOOKUP(A558,tsnz!A:F,6,FALSE)</f>
        <v>2025</v>
      </c>
      <c r="C558" s="933" t="str">
        <f>VLOOKUP(A558,tsnz!A:E,5,FALSE)</f>
        <v>Full</v>
      </c>
      <c r="D558" s="934" t="str">
        <f>VLOOKUP(A558,tsnz!A:B,2,FALSE)</f>
        <v>Kelvin Titter</v>
      </c>
      <c r="E558" s="935" t="str">
        <f>VLOOKUP(A558,'Team names'!A:G,7,FALSE)</f>
        <v>Taranaki Hardcorians</v>
      </c>
      <c r="F558" s="936" t="str">
        <f>IF(ISNA(VLOOKUP(A558,tsnz!$A:$G,7,FALSE)), "",(VLOOKUP(A558,tsnz!$A:$G,7,FALSE)))</f>
        <v>M</v>
      </c>
      <c r="G558" s="911" t="str">
        <f t="array" ref="G558">IF(ISNA(VLOOKUP(A558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8" s="911"/>
      <c r="I558" s="911"/>
      <c r="J558" s="911"/>
      <c r="K558" s="911"/>
      <c r="L558" s="912">
        <f t="shared" si="1"/>
        <v>0</v>
      </c>
      <c r="M558" s="913">
        <f>IFERROR(__xludf.DUMMYFUNCTION("(sum(query(sort(transpose($G558:$K558), 1, false), ""select * limit 4"")))"),0.0)</f>
        <v>0</v>
      </c>
      <c r="N558" s="914"/>
      <c r="O558" s="911"/>
      <c r="P558" s="911"/>
      <c r="Q558" s="911"/>
      <c r="R558" s="911"/>
      <c r="S558" s="915"/>
      <c r="T558" s="916"/>
      <c r="U558" s="911"/>
    </row>
    <row r="559">
      <c r="A559" s="857">
        <v>9946.0</v>
      </c>
      <c r="B559" s="932">
        <f>VLOOKUP(A559,tsnz!A:F,6,FALSE)</f>
        <v>2025</v>
      </c>
      <c r="C559" s="933" t="str">
        <f>VLOOKUP(A559,tsnz!A:E,5,FALSE)</f>
        <v>Full</v>
      </c>
      <c r="D559" s="934" t="str">
        <f>VLOOKUP(A559,tsnz!A:B,2,FALSE)</f>
        <v>Joe Kuriger</v>
      </c>
      <c r="E559" s="935" t="str">
        <f>VLOOKUP(A559,'Team names'!A:G,7,FALSE)</f>
        <v>Taranaki Hardcorians</v>
      </c>
      <c r="F559" s="936" t="str">
        <f>IF(ISNA(VLOOKUP(A559,tsnz!$A:$G,7,FALSE)), "",(VLOOKUP(A559,tsnz!$A:$G,7,FALSE)))</f>
        <v>A</v>
      </c>
      <c r="G559" s="911" t="str">
        <f t="array" ref="G559">IF(ISNA(VLOOKUP(A559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59" s="911"/>
      <c r="I559" s="911"/>
      <c r="J559" s="911"/>
      <c r="K559" s="911"/>
      <c r="L559" s="912">
        <f t="shared" si="1"/>
        <v>0</v>
      </c>
      <c r="M559" s="913">
        <f>IFERROR(__xludf.DUMMYFUNCTION("(sum(query(sort(transpose($G559:$K559), 1, false), ""select * limit 4"")))"),0.0)</f>
        <v>0</v>
      </c>
      <c r="N559" s="914"/>
      <c r="O559" s="911"/>
      <c r="P559" s="911"/>
      <c r="Q559" s="911"/>
      <c r="R559" s="911"/>
      <c r="S559" s="915"/>
      <c r="T559" s="916"/>
      <c r="U559" s="911"/>
    </row>
    <row r="560">
      <c r="A560" s="724">
        <v>10109.0</v>
      </c>
      <c r="B560" s="932">
        <f>VLOOKUP(A560,tsnz!A:F,6,FALSE)</f>
        <v>2025</v>
      </c>
      <c r="C560" s="933" t="str">
        <f>VLOOKUP(A560,tsnz!A:E,5,FALSE)</f>
        <v>Social</v>
      </c>
      <c r="D560" s="934" t="str">
        <f>VLOOKUP(A560,tsnz!A:B,2,FALSE)</f>
        <v>Bernadette Plaw</v>
      </c>
      <c r="E560" s="935" t="str">
        <f>VLOOKUP(A560,'Team names'!A:G,7,FALSE)</f>
        <v>Taranaki Hardcorians</v>
      </c>
      <c r="F560" s="936" t="str">
        <f>IF(ISNA(VLOOKUP(A560,tsnz!$A:$G,7,FALSE)), "",(VLOOKUP(A560,tsnz!$A:$G,7,FALSE)))</f>
        <v>None</v>
      </c>
      <c r="G560" s="911" t="str">
        <f t="array" ref="G560">IF(ISNA(VLOOKUP(A560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0" s="911"/>
      <c r="I560" s="911"/>
      <c r="J560" s="911"/>
      <c r="K560" s="911"/>
      <c r="L560" s="912">
        <f t="shared" si="1"/>
        <v>0</v>
      </c>
      <c r="M560" s="913">
        <f>IFERROR(__xludf.DUMMYFUNCTION("(sum(query(sort(transpose($G560:$K560), 1, false), ""select * limit 4"")))"),0.0)</f>
        <v>0</v>
      </c>
      <c r="N560" s="917"/>
      <c r="O560" s="917"/>
      <c r="P560" s="917"/>
      <c r="Q560" s="911"/>
      <c r="R560" s="911"/>
      <c r="S560" s="918"/>
      <c r="T560" s="918"/>
      <c r="U560" s="913"/>
    </row>
    <row r="561">
      <c r="A561" s="724">
        <v>10150.0</v>
      </c>
      <c r="B561" s="932">
        <f>VLOOKUP(A561,tsnz!A:F,6,FALSE)</f>
        <v>2025</v>
      </c>
      <c r="C561" s="933" t="str">
        <f>VLOOKUP(A561,tsnz!A:E,5,FALSE)</f>
        <v>Junior</v>
      </c>
      <c r="D561" s="934" t="str">
        <f>VLOOKUP(A561,tsnz!A:B,2,FALSE)</f>
        <v>Amy Honeyfield</v>
      </c>
      <c r="E561" s="935" t="str">
        <f>VLOOKUP(A561,'Team names'!A:G,7,FALSE)</f>
        <v>Taranaki Hardcorians</v>
      </c>
      <c r="F561" s="936" t="str">
        <f>IF(ISNA(VLOOKUP(A561,tsnz!$A:$G,7,FALSE)), "",(VLOOKUP(A561,tsnz!$A:$G,7,FALSE)))</f>
        <v>B</v>
      </c>
      <c r="G561" s="911" t="str">
        <f t="array" ref="G561">IF(ISNA(VLOOKUP(A561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1" s="911"/>
      <c r="I561" s="911"/>
      <c r="J561" s="911"/>
      <c r="K561" s="911"/>
      <c r="L561" s="912">
        <f t="shared" si="1"/>
        <v>0</v>
      </c>
      <c r="M561" s="913">
        <f>IFERROR(__xludf.DUMMYFUNCTION("(sum(query(sort(transpose($G561:$K561), 1, false), ""select * limit 4"")))"),0.0)</f>
        <v>0</v>
      </c>
      <c r="N561" s="920"/>
      <c r="O561" s="920"/>
      <c r="P561" s="920"/>
      <c r="Q561" s="920"/>
      <c r="R561" s="920"/>
      <c r="S561" s="921">
        <f t="shared" ref="S561:S562" si="22">((SUM(N561:R561)-(ROUND(N561,0)+ROUND(O561,0)+ROUND(P561,0)+ROUND(Q561,0)+ROUND(R561,0)))/10)+ROUND(N561,0)+ROUND(O561,0)+ROUND(P561,0)+ROUND(Q561,0)+ROUND(R561,0)</f>
        <v>0</v>
      </c>
      <c r="T561" s="922"/>
      <c r="U561" s="923">
        <f>IFERROR(__xludf.DUMMYFUNCTION("(sum(query(sort(transpose($N561:$R561), 1, false), ""select * limit 4"")))"),0.0)</f>
        <v>0</v>
      </c>
    </row>
    <row r="562">
      <c r="A562" s="724">
        <v>10152.0</v>
      </c>
      <c r="B562" s="932">
        <f>VLOOKUP(A562,tsnz!A:F,6,FALSE)</f>
        <v>2025</v>
      </c>
      <c r="C562" s="933" t="str">
        <f>VLOOKUP(A562,tsnz!A:E,5,FALSE)</f>
        <v>Junior</v>
      </c>
      <c r="D562" s="934" t="str">
        <f>VLOOKUP(A562,tsnz!A:B,2,FALSE)</f>
        <v>Tristen Kuriger</v>
      </c>
      <c r="E562" s="935" t="str">
        <f>VLOOKUP(A562,'Team names'!A:G,7,FALSE)</f>
        <v>Taranaki Hardcorians</v>
      </c>
      <c r="F562" s="936" t="str">
        <f>IF(ISNA(VLOOKUP(A562,tsnz!$A:$G,7,FALSE)), "",(VLOOKUP(A562,tsnz!$A:$G,7,FALSE)))</f>
        <v>C</v>
      </c>
      <c r="G562" s="911" t="str">
        <f t="array" ref="G562">IF(ISNA(VLOOKUP(A562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2" s="911"/>
      <c r="I562" s="911"/>
      <c r="J562" s="911"/>
      <c r="K562" s="911"/>
      <c r="L562" s="912">
        <f t="shared" si="1"/>
        <v>0</v>
      </c>
      <c r="M562" s="913">
        <f>IFERROR(__xludf.DUMMYFUNCTION("(sum(query(sort(transpose($G562:$K562), 1, false), ""select * limit 4"")))"),0.0)</f>
        <v>0</v>
      </c>
      <c r="N562" s="920"/>
      <c r="O562" s="920"/>
      <c r="P562" s="920"/>
      <c r="Q562" s="920"/>
      <c r="R562" s="920"/>
      <c r="S562" s="921">
        <f t="shared" si="22"/>
        <v>0</v>
      </c>
      <c r="T562" s="922"/>
      <c r="U562" s="923">
        <f>IFERROR(__xludf.DUMMYFUNCTION("(sum(query(sort(transpose($N562:$R562), 1, false), ""select * limit 4"")))"),0.0)</f>
        <v>0</v>
      </c>
    </row>
    <row r="563">
      <c r="A563" s="857">
        <v>10153.0</v>
      </c>
      <c r="B563" s="932">
        <f>VLOOKUP(A563,tsnz!A:F,6,FALSE)</f>
        <v>2025</v>
      </c>
      <c r="C563" s="933" t="str">
        <f>VLOOKUP(A563,tsnz!A:E,5,FALSE)</f>
        <v>Family</v>
      </c>
      <c r="D563" s="934" t="str">
        <f>VLOOKUP(A563,tsnz!A:B,2,FALSE)</f>
        <v>Rochelle Kuriger</v>
      </c>
      <c r="E563" s="935" t="str">
        <f>VLOOKUP(A563,'Team names'!A:G,7,FALSE)</f>
        <v>Taranaki Hardcorians</v>
      </c>
      <c r="F563" s="936" t="str">
        <f>IF(ISNA(VLOOKUP(A563,tsnz!$A:$G,7,FALSE)), "",(VLOOKUP(A563,tsnz!$A:$G,7,FALSE)))</f>
        <v>B</v>
      </c>
      <c r="G563" s="911" t="str">
        <f t="array" ref="G563">IF(ISNA(VLOOKUP(A563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3" s="911"/>
      <c r="I563" s="911"/>
      <c r="J563" s="911"/>
      <c r="K563" s="911"/>
      <c r="L563" s="912">
        <f t="shared" si="1"/>
        <v>0</v>
      </c>
      <c r="M563" s="913">
        <f>IFERROR(__xludf.DUMMYFUNCTION("(sum(query(sort(transpose($G563:$K563), 1, false), ""select * limit 4"")))"),0.0)</f>
        <v>0</v>
      </c>
      <c r="N563" s="914"/>
      <c r="O563" s="911"/>
      <c r="P563" s="911"/>
      <c r="Q563" s="911"/>
      <c r="R563" s="911"/>
      <c r="S563" s="915"/>
      <c r="T563" s="916"/>
      <c r="U563" s="911"/>
    </row>
    <row r="564">
      <c r="A564" s="724">
        <v>10295.0</v>
      </c>
      <c r="B564" s="932">
        <f>VLOOKUP(A564,tsnz!A:F,6,FALSE)</f>
        <v>2025</v>
      </c>
      <c r="C564" s="933" t="str">
        <f>VLOOKUP(A564,tsnz!A:E,5,FALSE)</f>
        <v>First Year - Full</v>
      </c>
      <c r="D564" s="934" t="str">
        <f>VLOOKUP(A564,tsnz!A:B,2,FALSE)</f>
        <v>Carmen Walker</v>
      </c>
      <c r="E564" s="935" t="str">
        <f>VLOOKUP(A564,'Team names'!A:G,7,FALSE)</f>
        <v>Taranaki Hardcorians</v>
      </c>
      <c r="F564" s="936" t="str">
        <f>IF(ISNA(VLOOKUP(A564,tsnz!$A:$G,7,FALSE)), "",(VLOOKUP(A564,tsnz!$A:$G,7,FALSE)))</f>
        <v>B</v>
      </c>
      <c r="G564" s="911" t="str">
        <f t="array" ref="G564">IF(ISNA(VLOOKUP(A564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4" s="911"/>
      <c r="I564" s="911"/>
      <c r="J564" s="911"/>
      <c r="K564" s="911"/>
      <c r="L564" s="912">
        <f t="shared" si="1"/>
        <v>0</v>
      </c>
      <c r="M564" s="913">
        <f>IFERROR(__xludf.DUMMYFUNCTION("(sum(query(sort(transpose($G564:$K564), 1, false), ""select * limit 4"")))"),0.0)</f>
        <v>0</v>
      </c>
      <c r="N564" s="914"/>
      <c r="O564" s="911"/>
      <c r="P564" s="911"/>
      <c r="Q564" s="911"/>
      <c r="R564" s="911"/>
      <c r="S564" s="915"/>
      <c r="T564" s="916"/>
      <c r="U564" s="911"/>
    </row>
    <row r="565">
      <c r="A565" s="853">
        <v>10298.0</v>
      </c>
      <c r="B565" s="932">
        <f>VLOOKUP(A565,tsnz!A:F,6,FALSE)</f>
        <v>2025</v>
      </c>
      <c r="C565" s="933" t="str">
        <f>VLOOKUP(A565,tsnz!A:E,5,FALSE)</f>
        <v>First Year - Full</v>
      </c>
      <c r="D565" s="934" t="str">
        <f>VLOOKUP(A565,tsnz!A:B,2,FALSE)</f>
        <v>Paul Bewick</v>
      </c>
      <c r="E565" s="935" t="str">
        <f>VLOOKUP(A565,'Team names'!A:G,7,FALSE)</f>
        <v>Taranaki Hardcorians</v>
      </c>
      <c r="F565" s="936" t="str">
        <f>IF(ISNA(VLOOKUP(A565,tsnz!$A:$G,7,FALSE)), "",(VLOOKUP(A565,tsnz!$A:$G,7,FALSE)))</f>
        <v>B</v>
      </c>
      <c r="G565" s="911" t="str">
        <f t="array" ref="G565">IF(ISNA(VLOOKUP(A565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5" s="911"/>
      <c r="I565" s="911"/>
      <c r="J565" s="911"/>
      <c r="K565" s="911"/>
      <c r="L565" s="912">
        <f t="shared" si="1"/>
        <v>0</v>
      </c>
      <c r="M565" s="913">
        <f>IFERROR(__xludf.DUMMYFUNCTION("(sum(query(sort(transpose($G565:$K565), 1, false), ""select * limit 4"")))"),0.0)</f>
        <v>0</v>
      </c>
      <c r="N565" s="914"/>
      <c r="O565" s="911"/>
      <c r="P565" s="911"/>
      <c r="Q565" s="911"/>
      <c r="R565" s="911"/>
      <c r="S565" s="915"/>
      <c r="T565" s="916"/>
      <c r="U565" s="911"/>
    </row>
    <row r="566">
      <c r="A566" s="853">
        <v>10326.0</v>
      </c>
      <c r="B566" s="932">
        <f>VLOOKUP(A566,tsnz!A:F,6,FALSE)</f>
        <v>2025</v>
      </c>
      <c r="C566" s="933" t="str">
        <f>VLOOKUP(A566,tsnz!A:E,5,FALSE)</f>
        <v>First Year - Full</v>
      </c>
      <c r="D566" s="934" t="str">
        <f>VLOOKUP(A566,tsnz!A:B,2,FALSE)</f>
        <v>Rob Bishop</v>
      </c>
      <c r="E566" s="935" t="str">
        <f>VLOOKUP(A566,'Team names'!A:G,7,FALSE)</f>
        <v>Taranaki Hardcorians</v>
      </c>
      <c r="F566" s="936" t="str">
        <f>IF(ISNA(VLOOKUP(A566,tsnz!$A:$G,7,FALSE)), "",(VLOOKUP(A566,tsnz!$A:$G,7,FALSE)))</f>
        <v>C</v>
      </c>
      <c r="G566" s="911" t="str">
        <f t="array" ref="G566">IF(ISNA(VLOOKUP(A566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6" s="911"/>
      <c r="I566" s="911"/>
      <c r="J566" s="911"/>
      <c r="K566" s="911"/>
      <c r="L566" s="912">
        <f t="shared" si="1"/>
        <v>0</v>
      </c>
      <c r="M566" s="913">
        <f>IFERROR(__xludf.DUMMYFUNCTION("(sum(query(sort(transpose($G566:$K566), 1, false), ""select * limit 4"")))"),0.0)</f>
        <v>0</v>
      </c>
      <c r="N566" s="917"/>
      <c r="O566" s="917"/>
      <c r="P566" s="917"/>
      <c r="Q566" s="917"/>
      <c r="R566" s="911"/>
      <c r="S566" s="915"/>
      <c r="T566" s="915"/>
      <c r="U566" s="911"/>
    </row>
    <row r="567">
      <c r="A567" s="853">
        <v>10327.0</v>
      </c>
      <c r="B567" s="932">
        <f>VLOOKUP(A567,tsnz!A:F,6,FALSE)</f>
        <v>2025</v>
      </c>
      <c r="C567" s="933" t="str">
        <f>VLOOKUP(A567,tsnz!A:E,5,FALSE)</f>
        <v>First Year - Full</v>
      </c>
      <c r="D567" s="934" t="str">
        <f>VLOOKUP(A567,tsnz!A:B,2,FALSE)</f>
        <v>Fiona Bishop</v>
      </c>
      <c r="E567" s="935" t="str">
        <f>VLOOKUP(A567,'Team names'!A:G,7,FALSE)</f>
        <v>Taranaki Hardcorians</v>
      </c>
      <c r="F567" s="936" t="str">
        <f>IF(ISNA(VLOOKUP(A567,tsnz!$A:$G,7,FALSE)), "",(VLOOKUP(A567,tsnz!$A:$G,7,FALSE)))</f>
        <v>C</v>
      </c>
      <c r="G567" s="911" t="str">
        <f t="array" ref="G567">IF(ISNA(VLOOKUP(A567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7" s="911"/>
      <c r="I567" s="911"/>
      <c r="J567" s="911"/>
      <c r="K567" s="911"/>
      <c r="L567" s="912">
        <f t="shared" si="1"/>
        <v>0</v>
      </c>
      <c r="M567" s="913">
        <f>IFERROR(__xludf.DUMMYFUNCTION("(sum(query(sort(transpose($G567:$K567), 1, false), ""select * limit 4"")))"),0.0)</f>
        <v>0</v>
      </c>
      <c r="N567" s="914"/>
      <c r="O567" s="911"/>
      <c r="P567" s="911"/>
      <c r="Q567" s="911"/>
      <c r="R567" s="911"/>
      <c r="S567" s="915"/>
      <c r="T567" s="915"/>
      <c r="U567" s="911"/>
    </row>
    <row r="568">
      <c r="A568" s="853">
        <v>10328.0</v>
      </c>
      <c r="B568" s="932">
        <f>VLOOKUP(A568,tsnz!A:F,6,FALSE)</f>
        <v>2025</v>
      </c>
      <c r="C568" s="933" t="str">
        <f>VLOOKUP(A568,tsnz!A:E,5,FALSE)</f>
        <v>First Year - Full</v>
      </c>
      <c r="D568" s="934" t="str">
        <f>VLOOKUP(A568,tsnz!A:B,2,FALSE)</f>
        <v>Robbie Croot</v>
      </c>
      <c r="E568" s="935" t="str">
        <f>VLOOKUP(A568,'Team names'!A:G,7,FALSE)</f>
        <v>Taranaki Hardcorians</v>
      </c>
      <c r="F568" s="936" t="str">
        <f>IF(ISNA(VLOOKUP(A568,tsnz!$A:$G,7,FALSE)), "",(VLOOKUP(A568,tsnz!$A:$G,7,FALSE)))</f>
        <v>D</v>
      </c>
      <c r="G568" s="911" t="str">
        <f t="array" ref="G568">IF(ISNA(VLOOKUP(A568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8" s="911"/>
      <c r="I568" s="911"/>
      <c r="J568" s="911"/>
      <c r="K568" s="911"/>
      <c r="L568" s="912">
        <f t="shared" si="1"/>
        <v>0</v>
      </c>
      <c r="M568" s="913">
        <f>IFERROR(__xludf.DUMMYFUNCTION("(sum(query(sort(transpose($G568:$K568), 1, false), ""select * limit 4"")))"),0.0)</f>
        <v>0</v>
      </c>
      <c r="N568" s="917"/>
      <c r="O568" s="917"/>
      <c r="P568" s="917"/>
      <c r="Q568" s="917"/>
      <c r="R568" s="911"/>
      <c r="S568" s="915"/>
      <c r="T568" s="915"/>
      <c r="U568" s="911"/>
    </row>
    <row r="569">
      <c r="A569" s="853">
        <v>10329.0</v>
      </c>
      <c r="B569" s="932">
        <f>VLOOKUP(A569,tsnz!A:F,6,FALSE)</f>
        <v>2025</v>
      </c>
      <c r="C569" s="933" t="str">
        <f>VLOOKUP(A569,tsnz!A:E,5,FALSE)</f>
        <v>Junior</v>
      </c>
      <c r="D569" s="934" t="str">
        <f>VLOOKUP(A569,tsnz!A:B,2,FALSE)</f>
        <v>Briar Croot</v>
      </c>
      <c r="E569" s="935" t="str">
        <f>VLOOKUP(A569,'Team names'!A:G,7,FALSE)</f>
        <v>Taranaki Hardcorians</v>
      </c>
      <c r="F569" s="936" t="str">
        <f>IF(ISNA(VLOOKUP(A569,tsnz!$A:$G,7,FALSE)), "",(VLOOKUP(A569,tsnz!$A:$G,7,FALSE)))</f>
        <v>C</v>
      </c>
      <c r="G569" s="911" t="str">
        <f t="array" ref="G569">IF(ISNA(VLOOKUP(A569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69" s="911"/>
      <c r="I569" s="911"/>
      <c r="J569" s="911"/>
      <c r="K569" s="911"/>
      <c r="L569" s="912">
        <f t="shared" si="1"/>
        <v>0</v>
      </c>
      <c r="M569" s="913">
        <f>IFERROR(__xludf.DUMMYFUNCTION("(sum(query(sort(transpose($G569:$K569), 1, false), ""select * limit 4"")))"),0.0)</f>
        <v>0</v>
      </c>
      <c r="N569" s="920"/>
      <c r="O569" s="920"/>
      <c r="P569" s="920"/>
      <c r="Q569" s="920"/>
      <c r="R569" s="920"/>
      <c r="S569" s="921">
        <f t="shared" ref="S569:S570" si="23">((SUM(N569:R569)-(ROUND(N569,0)+ROUND(O569,0)+ROUND(P569,0)+ROUND(Q569,0)+ROUND(R569,0)))/10)+ROUND(N569,0)+ROUND(O569,0)+ROUND(P569,0)+ROUND(Q569,0)+ROUND(R569,0)</f>
        <v>0</v>
      </c>
      <c r="T569" s="922"/>
      <c r="U569" s="923">
        <f>IFERROR(__xludf.DUMMYFUNCTION("(sum(query(sort(transpose($N569:$R569), 1, false), ""select * limit 4"")))"),0.0)</f>
        <v>0</v>
      </c>
    </row>
    <row r="570">
      <c r="A570" s="853">
        <v>10346.0</v>
      </c>
      <c r="B570" s="932">
        <f>VLOOKUP(A570,tsnz!A:F,6,FALSE)</f>
        <v>2025</v>
      </c>
      <c r="C570" s="933" t="str">
        <f>VLOOKUP(A570,tsnz!A:E,5,FALSE)</f>
        <v>Junior</v>
      </c>
      <c r="D570" s="934" t="str">
        <f>VLOOKUP(A570,tsnz!A:B,2,FALSE)</f>
        <v>Charlotte Dettling</v>
      </c>
      <c r="E570" s="935" t="str">
        <f>VLOOKUP(A570,'Team names'!A:G,7,FALSE)</f>
        <v>Taranaki Hardcorians</v>
      </c>
      <c r="F570" s="936" t="str">
        <f>IF(ISNA(VLOOKUP(A570,tsnz!$A:$G,7,FALSE)), "",(VLOOKUP(A570,tsnz!$A:$G,7,FALSE)))</f>
        <v>C</v>
      </c>
      <c r="G570" s="911" t="str">
        <f t="array" ref="G570">IF(ISNA(VLOOKUP(A570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0" s="911"/>
      <c r="I570" s="911"/>
      <c r="J570" s="911"/>
      <c r="K570" s="911"/>
      <c r="L570" s="912">
        <f t="shared" si="1"/>
        <v>0</v>
      </c>
      <c r="M570" s="913">
        <f>IFERROR(__xludf.DUMMYFUNCTION("(sum(query(sort(transpose($G570:$K570), 1, false), ""select * limit 4"")))"),0.0)</f>
        <v>0</v>
      </c>
      <c r="N570" s="920"/>
      <c r="O570" s="920"/>
      <c r="P570" s="920"/>
      <c r="Q570" s="920"/>
      <c r="R570" s="920"/>
      <c r="S570" s="921">
        <f t="shared" si="23"/>
        <v>0</v>
      </c>
      <c r="T570" s="922"/>
      <c r="U570" s="923">
        <f>IFERROR(__xludf.DUMMYFUNCTION("(sum(query(sort(transpose($N570:$R570), 1, false), ""select * limit 4"")))"),0.0)</f>
        <v>0</v>
      </c>
    </row>
    <row r="571">
      <c r="A571" s="853">
        <v>10347.0</v>
      </c>
      <c r="B571" s="932">
        <f>VLOOKUP(A571,tsnz!A:F,6,FALSE)</f>
        <v>2025</v>
      </c>
      <c r="C571" s="933" t="str">
        <f>VLOOKUP(A571,tsnz!A:E,5,FALSE)</f>
        <v>First Year - Full</v>
      </c>
      <c r="D571" s="934" t="str">
        <f>VLOOKUP(A571,tsnz!A:B,2,FALSE)</f>
        <v>Roger Dettling</v>
      </c>
      <c r="E571" s="935" t="str">
        <f>VLOOKUP(A571,'Team names'!A:G,7,FALSE)</f>
        <v>Taranaki Hardcorians</v>
      </c>
      <c r="F571" s="936" t="str">
        <f>IF(ISNA(VLOOKUP(A571,tsnz!$A:$G,7,FALSE)), "",(VLOOKUP(A571,tsnz!$A:$G,7,FALSE)))</f>
        <v>D</v>
      </c>
      <c r="G571" s="911" t="str">
        <f t="array" ref="G571">IF(ISNA(VLOOKUP(A571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1" s="911"/>
      <c r="I571" s="911"/>
      <c r="J571" s="911"/>
      <c r="K571" s="911"/>
      <c r="L571" s="912">
        <f t="shared" si="1"/>
        <v>0</v>
      </c>
      <c r="M571" s="913">
        <f>IFERROR(__xludf.DUMMYFUNCTION("(sum(query(sort(transpose($G571:$K571), 1, false), ""select * limit 4"")))"),0.0)</f>
        <v>0</v>
      </c>
      <c r="N571" s="917"/>
      <c r="O571" s="917"/>
      <c r="P571" s="917"/>
      <c r="Q571" s="917"/>
      <c r="R571" s="911"/>
      <c r="S571" s="915"/>
      <c r="T571" s="915"/>
      <c r="U571" s="911"/>
    </row>
    <row r="572">
      <c r="A572" s="853">
        <v>10348.0</v>
      </c>
      <c r="B572" s="932">
        <f>VLOOKUP(A572,tsnz!A:F,6,FALSE)</f>
        <v>2025</v>
      </c>
      <c r="C572" s="933" t="str">
        <f>VLOOKUP(A572,tsnz!A:E,5,FALSE)</f>
        <v>First Year - Full</v>
      </c>
      <c r="D572" s="934" t="str">
        <f>VLOOKUP(A572,tsnz!A:B,2,FALSE)</f>
        <v>Sam Dettling</v>
      </c>
      <c r="E572" s="935" t="str">
        <f>VLOOKUP(A572,'Team names'!A:G,7,FALSE)</f>
        <v>Taranaki Hardcorians</v>
      </c>
      <c r="F572" s="936" t="str">
        <f>IF(ISNA(VLOOKUP(A572,tsnz!$A:$G,7,FALSE)), "",(VLOOKUP(A572,tsnz!$A:$G,7,FALSE)))</f>
        <v>C</v>
      </c>
      <c r="G572" s="911" t="str">
        <f t="array" ref="G572">IF(ISNA(VLOOKUP(A572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2" s="911"/>
      <c r="I572" s="911"/>
      <c r="J572" s="911"/>
      <c r="K572" s="911"/>
      <c r="L572" s="912">
        <f t="shared" si="1"/>
        <v>0</v>
      </c>
      <c r="M572" s="913">
        <f>IFERROR(__xludf.DUMMYFUNCTION("(sum(query(sort(transpose($G572:$K572), 1, false), ""select * limit 4"")))"),0.0)</f>
        <v>0</v>
      </c>
      <c r="N572" s="917"/>
      <c r="O572" s="917"/>
      <c r="P572" s="917"/>
      <c r="Q572" s="917"/>
      <c r="R572" s="911"/>
      <c r="S572" s="915"/>
      <c r="T572" s="915"/>
      <c r="U572" s="911"/>
    </row>
    <row r="573">
      <c r="A573" s="853">
        <v>10377.0</v>
      </c>
      <c r="B573" s="932">
        <f>VLOOKUP(A573,tsnz!A:F,6,FALSE)</f>
        <v>2025</v>
      </c>
      <c r="C573" s="933" t="str">
        <f>VLOOKUP(A573,tsnz!A:E,5,FALSE)</f>
        <v>Junior</v>
      </c>
      <c r="D573" s="934" t="str">
        <f>VLOOKUP(A573,tsnz!A:B,2,FALSE)</f>
        <v>Cassidy Hancock</v>
      </c>
      <c r="E573" s="935" t="str">
        <f>VLOOKUP(A573,'Team names'!A:G,7,FALSE)</f>
        <v>Taranaki Hardcorians</v>
      </c>
      <c r="F573" s="936" t="str">
        <f>IF(ISNA(VLOOKUP(A573,tsnz!$A:$G,7,FALSE)), "",(VLOOKUP(A573,tsnz!$A:$G,7,FALSE)))</f>
        <v>C</v>
      </c>
      <c r="G573" s="911" t="str">
        <f t="array" ref="G573">IF(ISNA(VLOOKUP(A573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3" s="911"/>
      <c r="I573" s="931"/>
      <c r="J573" s="911"/>
      <c r="K573" s="911"/>
      <c r="L573" s="912">
        <f t="shared" si="1"/>
        <v>0</v>
      </c>
      <c r="M573" s="913">
        <f>IFERROR(__xludf.DUMMYFUNCTION("(sum(query(sort(transpose($G573:$K573), 1, false), ""select * limit 4"")))"),0.0)</f>
        <v>0</v>
      </c>
      <c r="N573" s="920"/>
      <c r="O573" s="920"/>
      <c r="P573" s="920"/>
      <c r="Q573" s="920"/>
      <c r="R573" s="920"/>
      <c r="S573" s="921">
        <f>((SUM(N573:R573)-(ROUND(N573,0)+ROUND(O573,0)+ROUND(P573,0)+ROUND(Q573,0)+ROUND(R573,0)))/10)+ROUND(N573,0)+ROUND(O573,0)+ROUND(P573,0)+ROUND(Q573,0)+ROUND(R573,0)</f>
        <v>0</v>
      </c>
      <c r="T573" s="922"/>
      <c r="U573" s="913">
        <f>IFERROR(__xludf.DUMMYFUNCTION("(sum(query(sort(transpose($N573:$P573), 1, false), ""select * limit 4"")))"),0.0)</f>
        <v>0</v>
      </c>
    </row>
    <row r="574">
      <c r="A574" s="724">
        <v>22.0</v>
      </c>
      <c r="B574" s="906">
        <f>VLOOKUP(A574,tsnz!A:F,6,FALSE)</f>
        <v>2025</v>
      </c>
      <c r="C574" s="907" t="str">
        <f>VLOOKUP(A574,tsnz!A:E,5,FALSE)</f>
        <v>Social</v>
      </c>
      <c r="D574" s="908" t="str">
        <f>VLOOKUP(A574,tsnz!A:B,2,FALSE)</f>
        <v>Sharon Tourle</v>
      </c>
      <c r="E574" s="909" t="str">
        <f>VLOOKUP(A574,'Team names'!A:G,7,FALSE)</f>
        <v>The Titans</v>
      </c>
      <c r="F574" s="910" t="str">
        <f>IF(ISNA(VLOOKUP(A574,tsnz!$A:$G,7,FALSE)), "",(VLOOKUP(A574,tsnz!$A:$G,7,FALSE)))</f>
        <v/>
      </c>
      <c r="G574" s="911" t="str">
        <f t="array" ref="G574">IF(ISNA(VLOOKUP(A574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4" s="911"/>
      <c r="I574" s="911"/>
      <c r="J574" s="911"/>
      <c r="K574" s="911"/>
      <c r="L574" s="912">
        <f t="shared" si="1"/>
        <v>0</v>
      </c>
      <c r="M574" s="913">
        <f>IFERROR(__xludf.DUMMYFUNCTION("(sum(query(sort(transpose($G574:$K574), 1, false), ""select * limit 4"")))"),0.0)</f>
        <v>0</v>
      </c>
      <c r="N574" s="917"/>
      <c r="O574" s="917"/>
      <c r="P574" s="917"/>
      <c r="Q574" s="911"/>
      <c r="R574" s="911"/>
      <c r="S574" s="918"/>
      <c r="T574" s="918"/>
      <c r="U574" s="913"/>
    </row>
    <row r="575">
      <c r="A575" s="724">
        <v>1459.0</v>
      </c>
      <c r="B575" s="906">
        <f>VLOOKUP(A575,tsnz!A:F,6,FALSE)</f>
        <v>2025</v>
      </c>
      <c r="C575" s="907" t="str">
        <f>VLOOKUP(A575,tsnz!A:E,5,FALSE)</f>
        <v>Full</v>
      </c>
      <c r="D575" s="908" t="str">
        <f>VLOOKUP(A575,tsnz!A:B,2,FALSE)</f>
        <v>Jason Robinson</v>
      </c>
      <c r="E575" s="909" t="str">
        <f>VLOOKUP(A575,'Team names'!A:G,7,FALSE)</f>
        <v>The Titans</v>
      </c>
      <c r="F575" s="910" t="str">
        <f>IF(ISNA(VLOOKUP(A575,tsnz!$A:$G,7,FALSE)), "",(VLOOKUP(A575,tsnz!$A:$G,7,FALSE)))</f>
        <v>B</v>
      </c>
      <c r="G575" s="911" t="str">
        <f t="array" ref="G575">IF(ISNA(VLOOKUP(A575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5" s="911"/>
      <c r="I575" s="911"/>
      <c r="J575" s="911"/>
      <c r="K575" s="911"/>
      <c r="L575" s="912">
        <f t="shared" si="1"/>
        <v>0</v>
      </c>
      <c r="M575" s="913">
        <f>IFERROR(__xludf.DUMMYFUNCTION("(sum(query(sort(transpose($G575:$K575), 1, false), ""select * limit 4"")))"),0.0)</f>
        <v>0</v>
      </c>
      <c r="N575" s="914"/>
      <c r="O575" s="911"/>
      <c r="P575" s="911"/>
      <c r="Q575" s="911"/>
      <c r="R575" s="911"/>
      <c r="S575" s="915"/>
      <c r="T575" s="916"/>
      <c r="U575" s="911"/>
    </row>
    <row r="576">
      <c r="A576" s="724">
        <v>1563.0</v>
      </c>
      <c r="B576" s="906">
        <f>VLOOKUP(A576,tsnz!A:F,6,FALSE)</f>
        <v>2025</v>
      </c>
      <c r="C576" s="907" t="str">
        <f>VLOOKUP(A576,tsnz!A:E,5,FALSE)</f>
        <v>Super</v>
      </c>
      <c r="D576" s="908" t="str">
        <f>VLOOKUP(A576,tsnz!A:B,2,FALSE)</f>
        <v>Bruce Gray</v>
      </c>
      <c r="E576" s="909" t="str">
        <f>VLOOKUP(A576,'Team names'!A:G,7,FALSE)</f>
        <v>The Titans</v>
      </c>
      <c r="F576" s="910" t="str">
        <f>IF(ISNA(VLOOKUP(A576,tsnz!$A:$G,7,FALSE)), "",(VLOOKUP(A576,tsnz!$A:$G,7,FALSE)))</f>
        <v>B</v>
      </c>
      <c r="G576" s="911" t="str">
        <f t="array" ref="G576">IF(ISNA(VLOOKUP(A576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6" s="911"/>
      <c r="I576" s="911"/>
      <c r="J576" s="911"/>
      <c r="K576" s="911"/>
      <c r="L576" s="912">
        <f t="shared" si="1"/>
        <v>0</v>
      </c>
      <c r="M576" s="913">
        <f>IFERROR(__xludf.DUMMYFUNCTION("(sum(query(sort(transpose($G576:$K576), 1, false), ""select * limit 4"")))"),0.0)</f>
        <v>0</v>
      </c>
      <c r="N576" s="914"/>
      <c r="O576" s="911"/>
      <c r="P576" s="911"/>
      <c r="Q576" s="911"/>
      <c r="R576" s="911"/>
      <c r="S576" s="915"/>
      <c r="T576" s="915"/>
      <c r="U576" s="911"/>
    </row>
    <row r="577">
      <c r="A577" s="342">
        <v>1775.0</v>
      </c>
      <c r="B577" s="906">
        <f>VLOOKUP(A577,tsnz!A:F,6,FALSE)</f>
        <v>2025</v>
      </c>
      <c r="C577" s="907" t="str">
        <f>VLOOKUP(A577,tsnz!A:E,5,FALSE)</f>
        <v>Full</v>
      </c>
      <c r="D577" s="908" t="str">
        <f>VLOOKUP(A577,tsnz!A:B,2,FALSE)</f>
        <v>TJ Stewart</v>
      </c>
      <c r="E577" s="909" t="str">
        <f>VLOOKUP(A577,'Team names'!A:G,7,FALSE)</f>
        <v>The Titans</v>
      </c>
      <c r="F577" s="910" t="str">
        <f>IF(ISNA(VLOOKUP(A577,tsnz!$A:$G,7,FALSE)), "",(VLOOKUP(A577,tsnz!$A:$G,7,FALSE)))</f>
        <v>A</v>
      </c>
      <c r="G577" s="911" t="str">
        <f t="array" ref="G577">IF(ISNA(VLOOKUP(A577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7" s="911"/>
      <c r="I577" s="911"/>
      <c r="J577" s="911"/>
      <c r="K577" s="911"/>
      <c r="L577" s="912">
        <f t="shared" si="1"/>
        <v>0</v>
      </c>
      <c r="M577" s="913">
        <f>IFERROR(__xludf.DUMMYFUNCTION("(sum(query(sort(transpose($G577:$K577), 1, false), ""select * limit 4"")))"),0.0)</f>
        <v>0</v>
      </c>
      <c r="N577" s="917"/>
      <c r="O577" s="917"/>
      <c r="P577" s="917"/>
      <c r="Q577" s="917"/>
      <c r="R577" s="911"/>
      <c r="S577" s="918"/>
      <c r="T577" s="919"/>
      <c r="U577" s="911"/>
    </row>
    <row r="578">
      <c r="A578" s="724">
        <v>2326.0</v>
      </c>
      <c r="B578" s="906">
        <f>VLOOKUP(A578,tsnz!A:F,6,FALSE)</f>
        <v>2025</v>
      </c>
      <c r="C578" s="907" t="str">
        <f>VLOOKUP(A578,tsnz!A:E,5,FALSE)</f>
        <v>Full</v>
      </c>
      <c r="D578" s="908" t="str">
        <f>VLOOKUP(A578,tsnz!A:B,2,FALSE)</f>
        <v>Shirley Herridge</v>
      </c>
      <c r="E578" s="909" t="str">
        <f>VLOOKUP(A578,'Team names'!A:G,7,FALSE)</f>
        <v>The Titans</v>
      </c>
      <c r="F578" s="910" t="str">
        <f>IF(ISNA(VLOOKUP(A578,tsnz!$A:$G,7,FALSE)), "",(VLOOKUP(A578,tsnz!$A:$G,7,FALSE)))</f>
        <v>B</v>
      </c>
      <c r="G578" s="911" t="str">
        <f t="array" ref="G578">IF(ISNA(VLOOKUP(A578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8" s="911"/>
      <c r="I578" s="911"/>
      <c r="J578" s="911"/>
      <c r="K578" s="911"/>
      <c r="L578" s="912">
        <f t="shared" si="1"/>
        <v>0</v>
      </c>
      <c r="M578" s="913">
        <f>IFERROR(__xludf.DUMMYFUNCTION("(sum(query(sort(transpose($G578:$K578), 1, false), ""select * limit 4"")))"),0.0)</f>
        <v>0</v>
      </c>
      <c r="N578" s="914"/>
      <c r="O578" s="911"/>
      <c r="P578" s="911"/>
      <c r="Q578" s="911"/>
      <c r="R578" s="911"/>
      <c r="S578" s="915"/>
      <c r="T578" s="915"/>
      <c r="U578" s="911"/>
    </row>
    <row r="579">
      <c r="A579" s="342">
        <v>2499.0</v>
      </c>
      <c r="B579" s="906">
        <f>VLOOKUP(A579,tsnz!A:F,6,FALSE)</f>
        <v>2026</v>
      </c>
      <c r="C579" s="907" t="str">
        <f>VLOOKUP(A579,tsnz!A:E,5,FALSE)</f>
        <v>Full</v>
      </c>
      <c r="D579" s="908" t="str">
        <f>VLOOKUP(A579,tsnz!A:B,2,FALSE)</f>
        <v>Gordon Wright</v>
      </c>
      <c r="E579" s="909" t="str">
        <f>VLOOKUP(A579,'Team names'!A:G,7,FALSE)</f>
        <v>The Titans</v>
      </c>
      <c r="F579" s="910" t="str">
        <f>IF(ISNA(VLOOKUP(A579,tsnz!$A:$G,7,FALSE)), "",(VLOOKUP(A579,tsnz!$A:$G,7,FALSE)))</f>
        <v>A</v>
      </c>
      <c r="G579" s="911" t="str">
        <f t="array" ref="G579">IF(ISNA(VLOOKUP(A579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79" s="911"/>
      <c r="I579" s="911"/>
      <c r="J579" s="911"/>
      <c r="K579" s="911"/>
      <c r="L579" s="912">
        <f t="shared" si="1"/>
        <v>0</v>
      </c>
      <c r="M579" s="913">
        <f>IFERROR(__xludf.DUMMYFUNCTION("(sum(query(sort(transpose($G579:$K579), 1, false), ""select * limit 4"")))"),0.0)</f>
        <v>0</v>
      </c>
      <c r="N579" s="914"/>
      <c r="O579" s="911"/>
      <c r="P579" s="911"/>
      <c r="Q579" s="911"/>
      <c r="R579" s="911"/>
      <c r="S579" s="915"/>
      <c r="T579" s="916"/>
      <c r="U579" s="911"/>
    </row>
    <row r="580">
      <c r="A580" s="342">
        <v>2771.0</v>
      </c>
      <c r="B580" s="906">
        <f>VLOOKUP(A580,tsnz!A:F,6,FALSE)</f>
        <v>2025</v>
      </c>
      <c r="C580" s="907" t="str">
        <f>VLOOKUP(A580,tsnz!A:E,5,FALSE)</f>
        <v>Family</v>
      </c>
      <c r="D580" s="908" t="str">
        <f>VLOOKUP(A580,tsnz!A:B,2,FALSE)</f>
        <v>Nic Stewart</v>
      </c>
      <c r="E580" s="909" t="str">
        <f>VLOOKUP(A580,'Team names'!A:G,7,FALSE)</f>
        <v>The Titans</v>
      </c>
      <c r="F580" s="910" t="str">
        <f>IF(ISNA(VLOOKUP(A580,tsnz!$A:$G,7,FALSE)), "",(VLOOKUP(A580,tsnz!$A:$G,7,FALSE)))</f>
        <v>M</v>
      </c>
      <c r="G580" s="911" t="str">
        <f t="array" ref="G580">IF(ISNA(VLOOKUP(A580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0" s="911"/>
      <c r="I580" s="911"/>
      <c r="J580" s="911"/>
      <c r="K580" s="911"/>
      <c r="L580" s="912">
        <f t="shared" si="1"/>
        <v>0</v>
      </c>
      <c r="M580" s="913">
        <f>IFERROR(__xludf.DUMMYFUNCTION("(sum(query(sort(transpose($G580:$K580), 1, false), ""select * limit 4"")))"),0.0)</f>
        <v>0</v>
      </c>
      <c r="N580" s="914"/>
      <c r="O580" s="911"/>
      <c r="P580" s="911"/>
      <c r="Q580" s="911"/>
      <c r="R580" s="911"/>
      <c r="S580" s="915"/>
      <c r="T580" s="916"/>
      <c r="U580" s="911"/>
    </row>
    <row r="581">
      <c r="A581" s="862">
        <v>3991.0</v>
      </c>
      <c r="B581" s="906">
        <f>VLOOKUP(A581,tsnz!A:F,6,FALSE)</f>
        <v>2025</v>
      </c>
      <c r="C581" s="907" t="str">
        <f>VLOOKUP(A581,tsnz!A:E,5,FALSE)</f>
        <v>Full</v>
      </c>
      <c r="D581" s="908" t="str">
        <f>VLOOKUP(A581,tsnz!A:B,2,FALSE)</f>
        <v>Sarah Clifford</v>
      </c>
      <c r="E581" s="909" t="str">
        <f>VLOOKUP(A581,'Team names'!A:G,7,FALSE)</f>
        <v>The Titans</v>
      </c>
      <c r="F581" s="910" t="str">
        <f>IF(ISNA(VLOOKUP(A581,tsnz!$A:$G,7,FALSE)), "",(VLOOKUP(A581,tsnz!$A:$G,7,FALSE)))</f>
        <v>B</v>
      </c>
      <c r="G581" s="911" t="str">
        <f t="array" ref="G581">IF(ISNA(VLOOKUP(A581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1" s="911"/>
      <c r="I581" s="911"/>
      <c r="J581" s="911"/>
      <c r="K581" s="911"/>
      <c r="L581" s="912">
        <f t="shared" si="1"/>
        <v>0</v>
      </c>
      <c r="M581" s="913">
        <f>IFERROR(__xludf.DUMMYFUNCTION("(sum(query(sort(transpose($G581:$K581), 1, false), ""select * limit 4"")))"),0.0)</f>
        <v>0</v>
      </c>
      <c r="N581" s="914"/>
      <c r="O581" s="911"/>
      <c r="P581" s="911"/>
      <c r="Q581" s="911"/>
      <c r="R581" s="911"/>
      <c r="S581" s="915"/>
      <c r="T581" s="916"/>
      <c r="U581" s="911"/>
    </row>
    <row r="582">
      <c r="A582" s="342">
        <v>4013.0</v>
      </c>
      <c r="B582" s="906">
        <f>VLOOKUP(A582,tsnz!A:F,6,FALSE)</f>
        <v>2026</v>
      </c>
      <c r="C582" s="907" t="str">
        <f>VLOOKUP(A582,tsnz!A:E,5,FALSE)</f>
        <v>Full</v>
      </c>
      <c r="D582" s="908" t="str">
        <f>VLOOKUP(A582,tsnz!A:B,2,FALSE)</f>
        <v>Sandy Bennett</v>
      </c>
      <c r="E582" s="909" t="str">
        <f>VLOOKUP(A582,'Team names'!A:G,7,FALSE)</f>
        <v>The Titans</v>
      </c>
      <c r="F582" s="910" t="str">
        <f>IF(ISNA(VLOOKUP(A582,tsnz!$A:$G,7,FALSE)), "",(VLOOKUP(A582,tsnz!$A:$G,7,FALSE)))</f>
        <v>A</v>
      </c>
      <c r="G582" s="911" t="str">
        <f t="array" ref="G582">IF(ISNA(VLOOKUP(A582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2" s="911"/>
      <c r="I582" s="911"/>
      <c r="J582" s="911"/>
      <c r="K582" s="911"/>
      <c r="L582" s="912">
        <f t="shared" si="1"/>
        <v>0</v>
      </c>
      <c r="M582" s="913">
        <f>IFERROR(__xludf.DUMMYFUNCTION("(sum(query(sort(transpose($G582:$K582), 1, false), ""select * limit 4"")))"),0.0)</f>
        <v>0</v>
      </c>
      <c r="N582" s="914"/>
      <c r="O582" s="911"/>
      <c r="P582" s="911"/>
      <c r="Q582" s="911"/>
      <c r="R582" s="911"/>
      <c r="S582" s="915"/>
      <c r="T582" s="916"/>
      <c r="U582" s="911"/>
    </row>
    <row r="583">
      <c r="A583" s="862">
        <v>4922.0</v>
      </c>
      <c r="B583" s="906">
        <f>VLOOKUP(A583,tsnz!A:F,6,FALSE)</f>
        <v>2025</v>
      </c>
      <c r="C583" s="907" t="str">
        <f>VLOOKUP(A583,tsnz!A:E,5,FALSE)</f>
        <v>Full</v>
      </c>
      <c r="D583" s="908" t="str">
        <f>VLOOKUP(A583,tsnz!A:B,2,FALSE)</f>
        <v>Nina McKenzie</v>
      </c>
      <c r="E583" s="909" t="str">
        <f>VLOOKUP(A583,'Team names'!A:G,7,FALSE)</f>
        <v>The Titans</v>
      </c>
      <c r="F583" s="910" t="str">
        <f>IF(ISNA(VLOOKUP(A583,tsnz!$A:$G,7,FALSE)), "",(VLOOKUP(A583,tsnz!$A:$G,7,FALSE)))</f>
        <v>M</v>
      </c>
      <c r="G583" s="911" t="str">
        <f t="array" ref="G583">IF(ISNA(VLOOKUP(A583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3" s="911"/>
      <c r="I583" s="911"/>
      <c r="J583" s="911"/>
      <c r="K583" s="911"/>
      <c r="L583" s="912">
        <f t="shared" si="1"/>
        <v>0</v>
      </c>
      <c r="M583" s="913">
        <f>IFERROR(__xludf.DUMMYFUNCTION("(sum(query(sort(transpose($G583:$K583), 1, false), ""select * limit 4"")))"),0.0)</f>
        <v>0</v>
      </c>
      <c r="N583" s="914"/>
      <c r="O583" s="911"/>
      <c r="P583" s="911"/>
      <c r="Q583" s="911"/>
      <c r="R583" s="911"/>
      <c r="S583" s="915"/>
      <c r="T583" s="916"/>
      <c r="U583" s="911"/>
    </row>
    <row r="584">
      <c r="A584" s="342">
        <v>6199.0</v>
      </c>
      <c r="B584" s="906">
        <f>VLOOKUP(A584,tsnz!A:F,6,FALSE)</f>
        <v>2026</v>
      </c>
      <c r="C584" s="907" t="str">
        <f>VLOOKUP(A584,tsnz!A:E,5,FALSE)</f>
        <v>Full</v>
      </c>
      <c r="D584" s="908" t="str">
        <f>VLOOKUP(A584,tsnz!A:B,2,FALSE)</f>
        <v>Steve McArthur</v>
      </c>
      <c r="E584" s="909" t="str">
        <f>VLOOKUP(A584,'Team names'!A:G,7,FALSE)</f>
        <v>The Titans</v>
      </c>
      <c r="F584" s="910" t="str">
        <f>IF(ISNA(VLOOKUP(A584,tsnz!$A:$G,7,FALSE)), "",(VLOOKUP(A584,tsnz!$A:$G,7,FALSE)))</f>
        <v>M</v>
      </c>
      <c r="G584" s="911" t="str">
        <f t="array" ref="G584">IF(ISNA(VLOOKUP(A584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4" s="911"/>
      <c r="I584" s="911"/>
      <c r="J584" s="911"/>
      <c r="K584" s="911"/>
      <c r="L584" s="912">
        <f t="shared" si="1"/>
        <v>0</v>
      </c>
      <c r="M584" s="913">
        <f>IFERROR(__xludf.DUMMYFUNCTION("(sum(query(sort(transpose($G584:$K584), 1, false), ""select * limit 4"")))"),0.0)</f>
        <v>0</v>
      </c>
      <c r="N584" s="914"/>
      <c r="O584" s="911"/>
      <c r="P584" s="911"/>
      <c r="Q584" s="911"/>
      <c r="R584" s="911"/>
      <c r="S584" s="915"/>
      <c r="T584" s="916"/>
      <c r="U584" s="911"/>
    </row>
    <row r="585">
      <c r="A585" s="342">
        <v>6372.0</v>
      </c>
      <c r="B585" s="906">
        <f>VLOOKUP(A585,tsnz!A:F,6,FALSE)</f>
        <v>2026</v>
      </c>
      <c r="C585" s="907" t="str">
        <f>VLOOKUP(A585,tsnz!A:E,5,FALSE)</f>
        <v>Super</v>
      </c>
      <c r="D585" s="908" t="str">
        <f>VLOOKUP(A585,tsnz!A:B,2,FALSE)</f>
        <v>Bryan Hunter</v>
      </c>
      <c r="E585" s="909" t="str">
        <f>VLOOKUP(A585,'Team names'!A:G,7,FALSE)</f>
        <v>The Titans</v>
      </c>
      <c r="F585" s="910" t="str">
        <f>IF(ISNA(VLOOKUP(A585,tsnz!$A:$G,7,FALSE)), "",(VLOOKUP(A585,tsnz!$A:$G,7,FALSE)))</f>
        <v>B</v>
      </c>
      <c r="G585" s="911" t="str">
        <f t="array" ref="G585">IF(ISNA(VLOOKUP(A585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5" s="911"/>
      <c r="I585" s="911"/>
      <c r="J585" s="911"/>
      <c r="K585" s="911"/>
      <c r="L585" s="912">
        <f t="shared" si="1"/>
        <v>0</v>
      </c>
      <c r="M585" s="913">
        <f>IFERROR(__xludf.DUMMYFUNCTION("(sum(query(sort(transpose($G585:$K585), 1, false), ""select * limit 4"")))"),0.0)</f>
        <v>0</v>
      </c>
      <c r="N585" s="917"/>
      <c r="O585" s="917"/>
      <c r="P585" s="917"/>
      <c r="Q585" s="917"/>
      <c r="R585" s="911"/>
      <c r="S585" s="918"/>
      <c r="T585" s="919"/>
      <c r="U585" s="911"/>
    </row>
    <row r="586">
      <c r="A586" s="724">
        <v>6454.0</v>
      </c>
      <c r="B586" s="906">
        <f>VLOOKUP(A586,tsnz!A:F,6,FALSE)</f>
        <v>2025</v>
      </c>
      <c r="C586" s="907" t="str">
        <f>VLOOKUP(A586,tsnz!A:E,5,FALSE)</f>
        <v>Full</v>
      </c>
      <c r="D586" s="908" t="str">
        <f>VLOOKUP(A586,tsnz!A:B,2,FALSE)</f>
        <v>Bill Rankin</v>
      </c>
      <c r="E586" s="909" t="str">
        <f>VLOOKUP(A586,'Team names'!A:G,7,FALSE)</f>
        <v>The Titans</v>
      </c>
      <c r="F586" s="910" t="str">
        <f>IF(ISNA(VLOOKUP(A586,tsnz!$A:$G,7,FALSE)), "",(VLOOKUP(A586,tsnz!$A:$G,7,FALSE)))</f>
        <v>C</v>
      </c>
      <c r="G586" s="911" t="str">
        <f t="array" ref="G586">IF(ISNA(VLOOKUP(A586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6" s="911"/>
      <c r="I586" s="911"/>
      <c r="J586" s="911"/>
      <c r="K586" s="911"/>
      <c r="L586" s="912">
        <f t="shared" si="1"/>
        <v>0</v>
      </c>
      <c r="M586" s="913">
        <f>IFERROR(__xludf.DUMMYFUNCTION("(sum(query(sort(transpose($G586:$K586), 1, false), ""select * limit 4"")))"),0.0)</f>
        <v>0</v>
      </c>
      <c r="N586" s="917"/>
      <c r="O586" s="917"/>
      <c r="P586" s="917"/>
      <c r="Q586" s="917"/>
      <c r="R586" s="911"/>
      <c r="S586" s="918"/>
      <c r="T586" s="919"/>
      <c r="U586" s="911"/>
    </row>
    <row r="587">
      <c r="A587" s="724">
        <v>6977.0</v>
      </c>
      <c r="B587" s="906">
        <f>VLOOKUP(A587,tsnz!A:F,6,FALSE)</f>
        <v>2025</v>
      </c>
      <c r="C587" s="907" t="str">
        <f>VLOOKUP(A587,tsnz!A:E,5,FALSE)</f>
        <v>Family</v>
      </c>
      <c r="D587" s="908" t="str">
        <f>VLOOKUP(A587,tsnz!A:B,2,FALSE)</f>
        <v>Andrew McKenzie</v>
      </c>
      <c r="E587" s="909" t="str">
        <f>VLOOKUP(A587,'Team names'!A:G,7,FALSE)</f>
        <v>The Titans</v>
      </c>
      <c r="F587" s="910" t="str">
        <f>IF(ISNA(VLOOKUP(A587,tsnz!$A:$G,7,FALSE)), "",(VLOOKUP(A587,tsnz!$A:$G,7,FALSE)))</f>
        <v>B</v>
      </c>
      <c r="G587" s="911" t="str">
        <f t="array" ref="G587">IF(ISNA(VLOOKUP(A587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7" s="911"/>
      <c r="I587" s="911"/>
      <c r="J587" s="911"/>
      <c r="K587" s="911"/>
      <c r="L587" s="912">
        <f t="shared" si="1"/>
        <v>0</v>
      </c>
      <c r="M587" s="913">
        <f>IFERROR(__xludf.DUMMYFUNCTION("(sum(query(sort(transpose($G587:$K587), 1, false), ""select * limit 4"")))"),0.0)</f>
        <v>0</v>
      </c>
      <c r="N587" s="914"/>
      <c r="O587" s="911"/>
      <c r="P587" s="911"/>
      <c r="Q587" s="911"/>
      <c r="R587" s="911"/>
      <c r="S587" s="915"/>
      <c r="T587" s="916"/>
      <c r="U587" s="911"/>
    </row>
    <row r="588">
      <c r="A588" s="342">
        <v>7192.0</v>
      </c>
      <c r="B588" s="906">
        <f>VLOOKUP(A588,tsnz!A:F,6,FALSE)</f>
        <v>2025</v>
      </c>
      <c r="C588" s="907" t="str">
        <f>VLOOKUP(A588,tsnz!A:E,5,FALSE)</f>
        <v>Super</v>
      </c>
      <c r="D588" s="908" t="str">
        <f>VLOOKUP(A588,tsnz!A:B,2,FALSE)</f>
        <v>Colin Taylor</v>
      </c>
      <c r="E588" s="909" t="str">
        <f>VLOOKUP(A588,'Team names'!A:G,7,FALSE)</f>
        <v>The Titans</v>
      </c>
      <c r="F588" s="910" t="str">
        <f>IF(ISNA(VLOOKUP(A588,tsnz!$A:$G,7,FALSE)), "",(VLOOKUP(A588,tsnz!$A:$G,7,FALSE)))</f>
        <v>A</v>
      </c>
      <c r="G588" s="911" t="str">
        <f t="array" ref="G588">IF(ISNA(VLOOKUP(A588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8" s="911"/>
      <c r="I588" s="911"/>
      <c r="J588" s="911"/>
      <c r="K588" s="911"/>
      <c r="L588" s="912">
        <f t="shared" si="1"/>
        <v>0</v>
      </c>
      <c r="M588" s="913">
        <f>IFERROR(__xludf.DUMMYFUNCTION("(sum(query(sort(transpose($G588:$K588), 1, false), ""select * limit 4"")))"),0.0)</f>
        <v>0</v>
      </c>
      <c r="N588" s="914"/>
      <c r="O588" s="911"/>
      <c r="P588" s="911"/>
      <c r="Q588" s="911"/>
      <c r="R588" s="911"/>
      <c r="S588" s="915"/>
      <c r="T588" s="916"/>
      <c r="U588" s="911"/>
    </row>
    <row r="589">
      <c r="A589" s="862">
        <v>8998.0</v>
      </c>
      <c r="B589" s="906">
        <f>VLOOKUP(A589,tsnz!A:F,6,FALSE)</f>
        <v>2025</v>
      </c>
      <c r="C589" s="907" t="str">
        <f>VLOOKUP(A589,tsnz!A:E,5,FALSE)</f>
        <v>Full</v>
      </c>
      <c r="D589" s="908" t="str">
        <f>VLOOKUP(A589,tsnz!A:B,2,FALSE)</f>
        <v>Gene Moore</v>
      </c>
      <c r="E589" s="909" t="str">
        <f>VLOOKUP(A589,'Team names'!A:G,7,FALSE)</f>
        <v>The Titans</v>
      </c>
      <c r="F589" s="910" t="str">
        <f>IF(ISNA(VLOOKUP(A589,tsnz!$A:$G,7,FALSE)), "",(VLOOKUP(A589,tsnz!$A:$G,7,FALSE)))</f>
        <v>B</v>
      </c>
      <c r="G589" s="911" t="str">
        <f t="array" ref="G589">IF(ISNA(VLOOKUP(A589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89" s="911"/>
      <c r="I589" s="911"/>
      <c r="J589" s="911"/>
      <c r="K589" s="911"/>
      <c r="L589" s="912">
        <f t="shared" si="1"/>
        <v>0</v>
      </c>
      <c r="M589" s="913">
        <f>IFERROR(__xludf.DUMMYFUNCTION("(sum(query(sort(transpose($G589:$K589), 1, false), ""select * limit 4"")))"),0.0)</f>
        <v>0</v>
      </c>
      <c r="N589" s="914"/>
      <c r="O589" s="911"/>
      <c r="P589" s="911"/>
      <c r="Q589" s="911"/>
      <c r="R589" s="911"/>
      <c r="S589" s="915"/>
      <c r="T589" s="916"/>
      <c r="U589" s="911"/>
    </row>
    <row r="590">
      <c r="A590" s="342">
        <v>8999.0</v>
      </c>
      <c r="B590" s="906">
        <f>VLOOKUP(A590,tsnz!A:F,6,FALSE)</f>
        <v>2025</v>
      </c>
      <c r="C590" s="907" t="str">
        <f>VLOOKUP(A590,tsnz!A:E,5,FALSE)</f>
        <v>Junior</v>
      </c>
      <c r="D590" s="908" t="str">
        <f>VLOOKUP(A590,tsnz!A:B,2,FALSE)</f>
        <v>Madi Tourle</v>
      </c>
      <c r="E590" s="909" t="str">
        <f>VLOOKUP(A590,'Team names'!A:G,7,FALSE)</f>
        <v>The Titans</v>
      </c>
      <c r="F590" s="910" t="str">
        <f>IF(ISNA(VLOOKUP(A590,tsnz!$A:$G,7,FALSE)), "",(VLOOKUP(A590,tsnz!$A:$G,7,FALSE)))</f>
        <v>A</v>
      </c>
      <c r="G590" s="911" t="str">
        <f t="array" ref="G590">IF(ISNA(VLOOKUP(A590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0" s="911"/>
      <c r="I590" s="911"/>
      <c r="J590" s="911"/>
      <c r="K590" s="911"/>
      <c r="L590" s="912">
        <f t="shared" si="1"/>
        <v>0</v>
      </c>
      <c r="M590" s="913">
        <f>IFERROR(__xludf.DUMMYFUNCTION("(sum(query(sort(transpose($G590:$K590), 1, false), ""select * limit 4"")))"),0.0)</f>
        <v>0</v>
      </c>
      <c r="N590" s="917"/>
      <c r="O590" s="917"/>
      <c r="P590" s="917"/>
      <c r="Q590" s="917"/>
      <c r="R590" s="911"/>
      <c r="S590" s="918"/>
      <c r="T590" s="918"/>
      <c r="U590" s="913">
        <f>IFERROR(__xludf.DUMMYFUNCTION("(sum(query(sort(transpose($N590:$P590), 1, false), ""select * limit 4"")))"),0.0)</f>
        <v>0</v>
      </c>
    </row>
    <row r="591">
      <c r="A591" s="724">
        <v>9529.0</v>
      </c>
      <c r="B591" s="906">
        <f>VLOOKUP(A591,tsnz!A:F,6,FALSE)</f>
        <v>2025</v>
      </c>
      <c r="C591" s="907" t="str">
        <f>VLOOKUP(A591,tsnz!A:E,5,FALSE)</f>
        <v>Junior</v>
      </c>
      <c r="D591" s="908" t="str">
        <f>VLOOKUP(A591,tsnz!A:B,2,FALSE)</f>
        <v>Eliza McKenzie</v>
      </c>
      <c r="E591" s="909" t="str">
        <f>VLOOKUP(A591,'Team names'!A:G,7,FALSE)</f>
        <v>The Titans</v>
      </c>
      <c r="F591" s="910" t="str">
        <f>IF(ISNA(VLOOKUP(A591,tsnz!$A:$G,7,FALSE)), "",(VLOOKUP(A591,tsnz!$A:$G,7,FALSE)))</f>
        <v>M</v>
      </c>
      <c r="G591" s="911" t="str">
        <f t="array" ref="G591">IF(ISNA(VLOOKUP(A591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1" s="911"/>
      <c r="I591" s="911"/>
      <c r="J591" s="911"/>
      <c r="K591" s="911"/>
      <c r="L591" s="912">
        <f t="shared" si="1"/>
        <v>0</v>
      </c>
      <c r="M591" s="913">
        <f>IFERROR(__xludf.DUMMYFUNCTION("(sum(query(sort(transpose($G591:$K591), 1, false), ""select * limit 4"")))"),0.0)</f>
        <v>0</v>
      </c>
      <c r="N591" s="920"/>
      <c r="O591" s="920"/>
      <c r="P591" s="920"/>
      <c r="Q591" s="920"/>
      <c r="R591" s="920"/>
      <c r="S591" s="921">
        <f t="shared" ref="S591:S596" si="24">((SUM(N591:R591)-(ROUND(N591,0)+ROUND(O591,0)+ROUND(P591,0)+ROUND(Q591,0)+ROUND(R591,0)))/10)+ROUND(N591,0)+ROUND(O591,0)+ROUND(P591,0)+ROUND(Q591,0)+ROUND(R591,0)</f>
        <v>0</v>
      </c>
      <c r="T591" s="922"/>
      <c r="U591" s="923">
        <f>IFERROR(__xludf.DUMMYFUNCTION("(sum(query(sort(transpose($N591:$R591), 1, false), ""select * limit 4"")))"),0.0)</f>
        <v>0</v>
      </c>
    </row>
    <row r="592">
      <c r="A592" s="342">
        <v>9537.0</v>
      </c>
      <c r="B592" s="906">
        <f>VLOOKUP(A592,tsnz!A:F,6,FALSE)</f>
        <v>2025</v>
      </c>
      <c r="C592" s="907" t="str">
        <f>VLOOKUP(A592,tsnz!A:E,5,FALSE)</f>
        <v>Junior</v>
      </c>
      <c r="D592" s="908" t="str">
        <f>VLOOKUP(A592,tsnz!A:B,2,FALSE)</f>
        <v>Taylor Doyle</v>
      </c>
      <c r="E592" s="909" t="str">
        <f>VLOOKUP(A592,'Team names'!A:G,7,FALSE)</f>
        <v>The Titans</v>
      </c>
      <c r="F592" s="910" t="str">
        <f>IF(ISNA(VLOOKUP(A592,tsnz!$A:$G,7,FALSE)), "",(VLOOKUP(A592,tsnz!$A:$G,7,FALSE)))</f>
        <v>B</v>
      </c>
      <c r="G592" s="911" t="str">
        <f t="array" ref="G592">IF(ISNA(VLOOKUP(A592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2" s="911"/>
      <c r="I592" s="911"/>
      <c r="J592" s="911"/>
      <c r="K592" s="911"/>
      <c r="L592" s="912">
        <f t="shared" si="1"/>
        <v>0</v>
      </c>
      <c r="M592" s="913">
        <f>IFERROR(__xludf.DUMMYFUNCTION("(sum(query(sort(transpose($G592:$K592), 1, false), ""select * limit 4"")))"),0.0)</f>
        <v>0</v>
      </c>
      <c r="N592" s="917"/>
      <c r="O592" s="917"/>
      <c r="P592" s="917"/>
      <c r="Q592" s="911"/>
      <c r="R592" s="911"/>
      <c r="S592" s="918">
        <f t="shared" si="24"/>
        <v>0</v>
      </c>
      <c r="T592" s="918"/>
      <c r="U592" s="913">
        <f>IFERROR(__xludf.DUMMYFUNCTION("(sum(query(sort(transpose($N592:$P592), 1, false), ""select * limit 4"")))"),0.0)</f>
        <v>0</v>
      </c>
    </row>
    <row r="593">
      <c r="A593" s="342">
        <v>9538.0</v>
      </c>
      <c r="B593" s="906">
        <f>VLOOKUP(A593,tsnz!A:F,6,FALSE)</f>
        <v>2025</v>
      </c>
      <c r="C593" s="907" t="str">
        <f>VLOOKUP(A593,tsnz!A:E,5,FALSE)</f>
        <v>Junior</v>
      </c>
      <c r="D593" s="908" t="str">
        <f>VLOOKUP(A593,tsnz!A:B,2,FALSE)</f>
        <v>Luke Rhodes</v>
      </c>
      <c r="E593" s="909" t="str">
        <f>VLOOKUP(A593,'Team names'!A:G,7,FALSE)</f>
        <v>The Titans</v>
      </c>
      <c r="F593" s="910" t="str">
        <f>IF(ISNA(VLOOKUP(A593,tsnz!$A:$G,7,FALSE)), "",(VLOOKUP(A593,tsnz!$A:$G,7,FALSE)))</f>
        <v>B</v>
      </c>
      <c r="G593" s="911" t="str">
        <f t="array" ref="G593">IF(ISNA(VLOOKUP(A593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3" s="911"/>
      <c r="I593" s="911"/>
      <c r="J593" s="911"/>
      <c r="K593" s="911"/>
      <c r="L593" s="912">
        <f t="shared" si="1"/>
        <v>0</v>
      </c>
      <c r="M593" s="913">
        <f>IFERROR(__xludf.DUMMYFUNCTION("(sum(query(sort(transpose($G593:$K593), 1, false), ""select * limit 4"")))"),0.0)</f>
        <v>0</v>
      </c>
      <c r="N593" s="920"/>
      <c r="O593" s="920"/>
      <c r="P593" s="920"/>
      <c r="Q593" s="920"/>
      <c r="R593" s="920"/>
      <c r="S593" s="921">
        <f t="shared" si="24"/>
        <v>0</v>
      </c>
      <c r="T593" s="922"/>
      <c r="U593" s="923">
        <f>IFERROR(__xludf.DUMMYFUNCTION("(sum(query(sort(transpose($N593:$R593), 1, false), ""select * limit 4"")))"),0.0)</f>
        <v>0</v>
      </c>
    </row>
    <row r="594">
      <c r="A594" s="342">
        <v>9557.0</v>
      </c>
      <c r="B594" s="906">
        <f>VLOOKUP(A594,tsnz!A:F,6,FALSE)</f>
        <v>2025</v>
      </c>
      <c r="C594" s="907" t="str">
        <f>VLOOKUP(A594,tsnz!A:E,5,FALSE)</f>
        <v>Junior</v>
      </c>
      <c r="D594" s="908" t="str">
        <f>VLOOKUP(A594,tsnz!A:B,2,FALSE)</f>
        <v>Sophia Clifford</v>
      </c>
      <c r="E594" s="909" t="str">
        <f>VLOOKUP(A594,'Team names'!A:G,7,FALSE)</f>
        <v>The Titans</v>
      </c>
      <c r="F594" s="910" t="str">
        <f>IF(ISNA(VLOOKUP(A594,tsnz!$A:$G,7,FALSE)), "",(VLOOKUP(A594,tsnz!$A:$G,7,FALSE)))</f>
        <v>B</v>
      </c>
      <c r="G594" s="911" t="str">
        <f t="array" ref="G594">IF(ISNA(VLOOKUP(A594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4" s="911"/>
      <c r="I594" s="911"/>
      <c r="J594" s="911"/>
      <c r="K594" s="911"/>
      <c r="L594" s="912">
        <f t="shared" si="1"/>
        <v>0</v>
      </c>
      <c r="M594" s="913">
        <f>IFERROR(__xludf.DUMMYFUNCTION("(sum(query(sort(transpose($G594:$K594), 1, false), ""select * limit 4"")))"),0.0)</f>
        <v>0</v>
      </c>
      <c r="N594" s="920"/>
      <c r="O594" s="920"/>
      <c r="P594" s="920"/>
      <c r="Q594" s="920"/>
      <c r="R594" s="920"/>
      <c r="S594" s="921">
        <f t="shared" si="24"/>
        <v>0</v>
      </c>
      <c r="T594" s="922"/>
      <c r="U594" s="923">
        <f>IFERROR(__xludf.DUMMYFUNCTION("(sum(query(sort(transpose($N594:$R594), 1, false), ""select * limit 4"")))"),0.0)</f>
        <v>0</v>
      </c>
    </row>
    <row r="595">
      <c r="A595" s="342">
        <v>9904.0</v>
      </c>
      <c r="B595" s="906">
        <f>VLOOKUP(A595,tsnz!A:F,6,FALSE)</f>
        <v>2025</v>
      </c>
      <c r="C595" s="907" t="str">
        <f>VLOOKUP(A595,tsnz!A:E,5,FALSE)</f>
        <v>Junior</v>
      </c>
      <c r="D595" s="908" t="str">
        <f>VLOOKUP(A595,tsnz!A:B,2,FALSE)</f>
        <v>Nate Woods</v>
      </c>
      <c r="E595" s="909" t="str">
        <f>VLOOKUP(A595,'Team names'!A:G,7,FALSE)</f>
        <v>The Titans</v>
      </c>
      <c r="F595" s="910" t="str">
        <f>IF(ISNA(VLOOKUP(A595,tsnz!$A:$G,7,FALSE)), "",(VLOOKUP(A595,tsnz!$A:$G,7,FALSE)))</f>
        <v>M</v>
      </c>
      <c r="G595" s="911" t="str">
        <f t="array" ref="G595">IF(ISNA(VLOOKUP(A595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5" s="911"/>
      <c r="I595" s="911"/>
      <c r="J595" s="911"/>
      <c r="K595" s="911"/>
      <c r="L595" s="912">
        <f t="shared" si="1"/>
        <v>0</v>
      </c>
      <c r="M595" s="913">
        <f>IFERROR(__xludf.DUMMYFUNCTION("(sum(query(sort(transpose($G595:$K595), 1, false), ""select * limit 4"")))"),0.0)</f>
        <v>0</v>
      </c>
      <c r="N595" s="920"/>
      <c r="O595" s="920"/>
      <c r="P595" s="920"/>
      <c r="Q595" s="920"/>
      <c r="R595" s="920"/>
      <c r="S595" s="921">
        <f t="shared" si="24"/>
        <v>0</v>
      </c>
      <c r="T595" s="922"/>
      <c r="U595" s="923">
        <f>IFERROR(__xludf.DUMMYFUNCTION("(sum(query(sort(transpose($N595:$R595), 1, false), ""select * limit 4"")))"),0.0)</f>
        <v>0</v>
      </c>
    </row>
    <row r="596">
      <c r="A596" s="342">
        <v>9905.0</v>
      </c>
      <c r="B596" s="906">
        <f>VLOOKUP(A596,tsnz!A:F,6,FALSE)</f>
        <v>2025</v>
      </c>
      <c r="C596" s="907" t="str">
        <f>VLOOKUP(A596,tsnz!A:E,5,FALSE)</f>
        <v>Junior</v>
      </c>
      <c r="D596" s="908" t="str">
        <f>VLOOKUP(A596,tsnz!A:B,2,FALSE)</f>
        <v>Hal Twiname</v>
      </c>
      <c r="E596" s="909" t="str">
        <f>VLOOKUP(A596,'Team names'!A:G,7,FALSE)</f>
        <v>The Titans</v>
      </c>
      <c r="F596" s="910" t="str">
        <f>IF(ISNA(VLOOKUP(A596,tsnz!$A:$G,7,FALSE)), "",(VLOOKUP(A596,tsnz!$A:$G,7,FALSE)))</f>
        <v>B</v>
      </c>
      <c r="G596" s="911" t="str">
        <f t="array" ref="G596">IF(ISNA(VLOOKUP(A596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6" s="911"/>
      <c r="I596" s="911"/>
      <c r="J596" s="911"/>
      <c r="K596" s="911"/>
      <c r="L596" s="912">
        <f t="shared" si="1"/>
        <v>0</v>
      </c>
      <c r="M596" s="913">
        <f>IFERROR(__xludf.DUMMYFUNCTION("(sum(query(sort(transpose($G596:$K596), 1, false), ""select * limit 4"")))"),0.0)</f>
        <v>0</v>
      </c>
      <c r="N596" s="920"/>
      <c r="O596" s="920"/>
      <c r="P596" s="920"/>
      <c r="Q596" s="920"/>
      <c r="R596" s="920"/>
      <c r="S596" s="921">
        <f t="shared" si="24"/>
        <v>0</v>
      </c>
      <c r="T596" s="922"/>
      <c r="U596" s="923">
        <f>IFERROR(__xludf.DUMMYFUNCTION("(sum(query(sort(transpose($N596:$R596), 1, false), ""select * limit 4"")))"),0.0)</f>
        <v>0</v>
      </c>
    </row>
    <row r="597">
      <c r="A597" s="724">
        <v>10002.0</v>
      </c>
      <c r="B597" s="906">
        <f>VLOOKUP(A597,tsnz!A:F,6,FALSE)</f>
        <v>2025</v>
      </c>
      <c r="C597" s="907" t="str">
        <f>VLOOKUP(A597,tsnz!A:E,5,FALSE)</f>
        <v>Social</v>
      </c>
      <c r="D597" s="908" t="str">
        <f>VLOOKUP(A597,tsnz!A:B,2,FALSE)</f>
        <v>Nicky Ellem</v>
      </c>
      <c r="E597" s="909" t="str">
        <f>VLOOKUP(A597,'Team names'!A:G,7,FALSE)</f>
        <v>The Titans</v>
      </c>
      <c r="F597" s="910" t="str">
        <f>IF(ISNA(VLOOKUP(A597,tsnz!$A:$G,7,FALSE)), "",(VLOOKUP(A597,tsnz!$A:$G,7,FALSE)))</f>
        <v>None</v>
      </c>
      <c r="G597" s="911" t="str">
        <f t="array" ref="G597">IF(ISNA(VLOOKUP(A597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7" s="911"/>
      <c r="I597" s="911"/>
      <c r="J597" s="911"/>
      <c r="K597" s="911"/>
      <c r="L597" s="912">
        <f t="shared" si="1"/>
        <v>0</v>
      </c>
      <c r="M597" s="913">
        <f>IFERROR(__xludf.DUMMYFUNCTION("(sum(query(sort(transpose($G597:$K597), 1, false), ""select * limit 4"")))"),0.0)</f>
        <v>0</v>
      </c>
      <c r="N597" s="917"/>
      <c r="O597" s="917"/>
      <c r="P597" s="917"/>
      <c r="Q597" s="917"/>
      <c r="R597" s="911"/>
      <c r="S597" s="915"/>
      <c r="T597" s="915"/>
      <c r="U597" s="911"/>
    </row>
    <row r="598">
      <c r="A598" s="724">
        <v>10096.0</v>
      </c>
      <c r="B598" s="906">
        <f>VLOOKUP(A598,tsnz!A:F,6,FALSE)</f>
        <v>2025</v>
      </c>
      <c r="C598" s="907" t="str">
        <f>VLOOKUP(A598,tsnz!A:E,5,FALSE)</f>
        <v>Junior</v>
      </c>
      <c r="D598" s="908" t="str">
        <f>VLOOKUP(A598,tsnz!A:B,2,FALSE)</f>
        <v>Katelyn Wilson</v>
      </c>
      <c r="E598" s="909" t="str">
        <f>VLOOKUP(A598,'Team names'!A:G,7,FALSE)</f>
        <v>The Titans</v>
      </c>
      <c r="F598" s="910" t="str">
        <f>IF(ISNA(VLOOKUP(A598,tsnz!$A:$G,7,FALSE)), "",(VLOOKUP(A598,tsnz!$A:$G,7,FALSE)))</f>
        <v>A</v>
      </c>
      <c r="G598" s="911" t="str">
        <f t="array" ref="G598">IF(ISNA(VLOOKUP(A598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8" s="911"/>
      <c r="I598" s="911"/>
      <c r="J598" s="911"/>
      <c r="K598" s="911"/>
      <c r="L598" s="912">
        <f t="shared" si="1"/>
        <v>0</v>
      </c>
      <c r="M598" s="913">
        <f>IFERROR(__xludf.DUMMYFUNCTION("(sum(query(sort(transpose($G598:$K598), 1, false), ""select * limit 4"")))"),0.0)</f>
        <v>0</v>
      </c>
      <c r="N598" s="920"/>
      <c r="O598" s="920"/>
      <c r="P598" s="920"/>
      <c r="Q598" s="920"/>
      <c r="R598" s="920"/>
      <c r="S598" s="921">
        <f>((SUM(N598:R598)-(ROUND(N598,0)+ROUND(O598,0)+ROUND(P598,0)+ROUND(Q598,0)+ROUND(R598,0)))/10)+ROUND(N598,0)+ROUND(O598,0)+ROUND(P598,0)+ROUND(Q598,0)+ROUND(R598,0)</f>
        <v>0</v>
      </c>
      <c r="T598" s="922"/>
      <c r="U598" s="923">
        <f>IFERROR(__xludf.DUMMYFUNCTION("(sum(query(sort(transpose($N598:$R598), 1, false), ""select * limit 4"")))"),0.0)</f>
        <v>0</v>
      </c>
    </row>
    <row r="599">
      <c r="A599" s="724">
        <v>10100.0</v>
      </c>
      <c r="B599" s="906">
        <f>VLOOKUP(A599,tsnz!A:F,6,FALSE)</f>
        <v>2025</v>
      </c>
      <c r="C599" s="907" t="str">
        <f>VLOOKUP(A599,tsnz!A:E,5,FALSE)</f>
        <v>Social</v>
      </c>
      <c r="D599" s="908" t="str">
        <f>VLOOKUP(A599,tsnz!A:B,2,FALSE)</f>
        <v>Mandy Woods</v>
      </c>
      <c r="E599" s="909" t="str">
        <f>VLOOKUP(A599,'Team names'!A:G,7,FALSE)</f>
        <v>The Titans</v>
      </c>
      <c r="F599" s="910" t="str">
        <f>IF(ISNA(VLOOKUP(A599,tsnz!$A:$G,7,FALSE)), "",(VLOOKUP(A599,tsnz!$A:$G,7,FALSE)))</f>
        <v/>
      </c>
      <c r="G599" s="911" t="str">
        <f t="array" ref="G599">IF(ISNA(VLOOKUP(A599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599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599" s="911"/>
      <c r="I599" s="911"/>
      <c r="J599" s="911"/>
      <c r="K599" s="911"/>
      <c r="L599" s="912">
        <f t="shared" si="1"/>
        <v>0</v>
      </c>
      <c r="M599" s="913">
        <f>IFERROR(__xludf.DUMMYFUNCTION("(sum(query(sort(transpose($G599:$K599), 1, false), ""select * limit 4"")))"),0.0)</f>
        <v>0</v>
      </c>
      <c r="N599" s="917"/>
      <c r="O599" s="917"/>
      <c r="P599" s="917"/>
      <c r="Q599" s="917"/>
      <c r="R599" s="911"/>
      <c r="S599" s="918"/>
      <c r="T599" s="918"/>
      <c r="U599" s="913"/>
    </row>
    <row r="600">
      <c r="A600" s="853">
        <v>10421.0</v>
      </c>
      <c r="B600" s="906">
        <f>VLOOKUP(A600,tsnz!A:F,6,FALSE)</f>
        <v>2026</v>
      </c>
      <c r="C600" s="907" t="str">
        <f>VLOOKUP(A600,tsnz!A:E,5,FALSE)</f>
        <v>Family</v>
      </c>
      <c r="D600" s="908" t="str">
        <f>VLOOKUP(A600,tsnz!A:B,2,FALSE)</f>
        <v>Tony Aitken</v>
      </c>
      <c r="E600" s="909" t="s">
        <v>1522</v>
      </c>
      <c r="F600" s="910" t="str">
        <f>IF(ISNA(VLOOKUP(A600,tsnz!$A:$G,7,FALSE)), "",(VLOOKUP(A600,tsnz!$A:$G,7,FALSE)))</f>
        <v>C</v>
      </c>
      <c r="G600" s="911" t="str">
        <f t="array" ref="G600">IF(ISNA(VLOOKUP(A600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0" s="911"/>
      <c r="I600" s="911"/>
      <c r="J600" s="911"/>
      <c r="K600" s="911"/>
      <c r="L600" s="912">
        <f t="shared" si="1"/>
        <v>0</v>
      </c>
      <c r="M600" s="913">
        <f>IFERROR(__xludf.DUMMYFUNCTION("(sum(query(sort(transpose($G600:$K600), 1, false), ""select * limit 4"")))"),0.0)</f>
        <v>0</v>
      </c>
      <c r="N600" s="914"/>
      <c r="O600" s="911"/>
      <c r="P600" s="911"/>
      <c r="Q600" s="911"/>
      <c r="R600" s="911"/>
      <c r="S600" s="915"/>
      <c r="T600" s="915"/>
      <c r="U600" s="911"/>
    </row>
    <row r="601">
      <c r="A601" s="724">
        <v>1273.0</v>
      </c>
      <c r="B601" s="924">
        <f>VLOOKUP(A601,tsnz!A:F,6,FALSE)</f>
        <v>2025</v>
      </c>
      <c r="C601" s="925" t="str">
        <f>VLOOKUP(A601,tsnz!A:E,5,FALSE)</f>
        <v>Social</v>
      </c>
      <c r="D601" s="926" t="str">
        <f>VLOOKUP(A601,tsnz!A:B,2,FALSE)</f>
        <v>Hugh Allison</v>
      </c>
      <c r="E601" s="927" t="str">
        <f>VLOOKUP(A601,'Team names'!A:G,7,FALSE)</f>
        <v>Waikato Thoroughbreds</v>
      </c>
      <c r="F601" s="928" t="str">
        <f>IF(ISNA(VLOOKUP(A601,tsnz!$A:$G,7,FALSE)), "",(VLOOKUP(A601,tsnz!$A:$G,7,FALSE)))</f>
        <v/>
      </c>
      <c r="G601" s="911" t="str">
        <f t="array" ref="G601">IF(ISNA(VLOOKUP(A601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1" s="911"/>
      <c r="I601" s="911"/>
      <c r="J601" s="911"/>
      <c r="K601" s="911"/>
      <c r="L601" s="912">
        <f t="shared" si="1"/>
        <v>0</v>
      </c>
      <c r="M601" s="913">
        <f>IFERROR(__xludf.DUMMYFUNCTION("(sum(query(sort(transpose($G601:$K601), 1, false), ""select * limit 4"")))"),0.0)</f>
        <v>0</v>
      </c>
      <c r="N601" s="917"/>
      <c r="O601" s="917"/>
      <c r="P601" s="917"/>
      <c r="Q601" s="917"/>
      <c r="R601" s="911"/>
      <c r="S601" s="918"/>
      <c r="T601" s="918"/>
      <c r="U601" s="913"/>
    </row>
    <row r="602">
      <c r="A602" s="724">
        <v>1653.0</v>
      </c>
      <c r="B602" s="924">
        <f>VLOOKUP(A602,tsnz!A:F,6,FALSE)</f>
        <v>2025</v>
      </c>
      <c r="C602" s="925" t="str">
        <f>VLOOKUP(A602,tsnz!A:E,5,FALSE)</f>
        <v>Full</v>
      </c>
      <c r="D602" s="926" t="str">
        <f>VLOOKUP(A602,tsnz!A:B,2,FALSE)</f>
        <v>Andrew Harwood</v>
      </c>
      <c r="E602" s="927" t="s">
        <v>7</v>
      </c>
      <c r="F602" s="928" t="str">
        <f>IF(ISNA(VLOOKUP(A602,tsnz!$A:$G,7,FALSE)), "",(VLOOKUP(A602,tsnz!$A:$G,7,FALSE)))</f>
        <v>B</v>
      </c>
      <c r="G602" s="911" t="str">
        <f t="array" ref="G602">IF(ISNA(VLOOKUP(A602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2" s="911"/>
      <c r="I602" s="911"/>
      <c r="J602" s="911"/>
      <c r="K602" s="911"/>
      <c r="L602" s="912">
        <f t="shared" si="1"/>
        <v>0</v>
      </c>
      <c r="M602" s="913">
        <f>IFERROR(__xludf.DUMMYFUNCTION("(sum(query(sort(transpose($G602:$K602), 1, false), ""select * limit 4"")))"),0.0)</f>
        <v>0</v>
      </c>
      <c r="N602" s="914"/>
      <c r="O602" s="911"/>
      <c r="P602" s="911"/>
      <c r="Q602" s="911"/>
      <c r="R602" s="911"/>
      <c r="S602" s="915"/>
      <c r="T602" s="916"/>
      <c r="U602" s="911"/>
    </row>
    <row r="603">
      <c r="A603" s="724">
        <v>2036.0</v>
      </c>
      <c r="B603" s="924">
        <f>VLOOKUP(A603,tsnz!A:F,6,FALSE)</f>
        <v>2025</v>
      </c>
      <c r="C603" s="925" t="str">
        <f>VLOOKUP(A603,tsnz!A:E,5,FALSE)</f>
        <v>Full</v>
      </c>
      <c r="D603" s="926" t="str">
        <f>VLOOKUP(A603,tsnz!A:B,2,FALSE)</f>
        <v>Ivor Brettell</v>
      </c>
      <c r="E603" s="927" t="str">
        <f>VLOOKUP(A603,'Team names'!A:G,7,FALSE)</f>
        <v>Waikato Thoroughbreds</v>
      </c>
      <c r="F603" s="928" t="str">
        <f>IF(ISNA(VLOOKUP(A603,tsnz!$A:$G,7,FALSE)), "",(VLOOKUP(A603,tsnz!$A:$G,7,FALSE)))</f>
        <v>A</v>
      </c>
      <c r="G603" s="911" t="str">
        <f t="array" ref="G603">IF(ISNA(VLOOKUP(A603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3" s="911"/>
      <c r="I603" s="911"/>
      <c r="J603" s="911"/>
      <c r="K603" s="911"/>
      <c r="L603" s="912">
        <f t="shared" si="1"/>
        <v>0</v>
      </c>
      <c r="M603" s="913">
        <f>IFERROR(__xludf.DUMMYFUNCTION("(sum(query(sort(transpose($G603:$K603), 1, false), ""select * limit 4"")))"),0.0)</f>
        <v>0</v>
      </c>
      <c r="N603" s="917"/>
      <c r="O603" s="917"/>
      <c r="P603" s="917"/>
      <c r="Q603" s="917"/>
      <c r="R603" s="911"/>
      <c r="S603" s="918"/>
      <c r="T603" s="918"/>
      <c r="U603" s="913"/>
    </row>
    <row r="604">
      <c r="A604" s="342">
        <v>2135.0</v>
      </c>
      <c r="B604" s="924">
        <f>VLOOKUP(A604,tsnz!A:F,6,FALSE)</f>
        <v>2025</v>
      </c>
      <c r="C604" s="925" t="str">
        <f>VLOOKUP(A604,tsnz!A:E,5,FALSE)</f>
        <v>Full</v>
      </c>
      <c r="D604" s="926" t="str">
        <f>VLOOKUP(A604,tsnz!A:B,2,FALSE)</f>
        <v>Craig Russell</v>
      </c>
      <c r="E604" s="927" t="str">
        <f>VLOOKUP(A604,'Team names'!A:G,7,FALSE)</f>
        <v>Waikato Thoroughbreds</v>
      </c>
      <c r="F604" s="928" t="str">
        <f>IF(ISNA(VLOOKUP(A604,tsnz!$A:$G,7,FALSE)), "",(VLOOKUP(A604,tsnz!$A:$G,7,FALSE)))</f>
        <v>B</v>
      </c>
      <c r="G604" s="911" t="str">
        <f t="array" ref="G604">IF(ISNA(VLOOKUP(A604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4" s="911"/>
      <c r="I604" s="911"/>
      <c r="J604" s="911"/>
      <c r="K604" s="911"/>
      <c r="L604" s="912">
        <f t="shared" si="1"/>
        <v>0</v>
      </c>
      <c r="M604" s="913">
        <f>IFERROR(__xludf.DUMMYFUNCTION("(sum(query(sort(transpose($G604:$K604), 1, false), ""select * limit 4"")))"),0.0)</f>
        <v>0</v>
      </c>
      <c r="N604" s="914"/>
      <c r="O604" s="911"/>
      <c r="P604" s="911"/>
      <c r="Q604" s="911"/>
      <c r="R604" s="911"/>
      <c r="S604" s="915"/>
      <c r="T604" s="916"/>
      <c r="U604" s="911"/>
    </row>
    <row r="605">
      <c r="A605" s="724">
        <v>2166.0</v>
      </c>
      <c r="B605" s="924">
        <f>VLOOKUP(A605,tsnz!A:F,6,FALSE)</f>
        <v>2026</v>
      </c>
      <c r="C605" s="925" t="str">
        <f>VLOOKUP(A605,tsnz!A:E,5,FALSE)</f>
        <v>Super</v>
      </c>
      <c r="D605" s="926" t="str">
        <f>VLOOKUP(A605,tsnz!A:B,2,FALSE)</f>
        <v>Ellis Flay</v>
      </c>
      <c r="E605" s="927" t="str">
        <f>VLOOKUP(A605,'Team names'!A:G,7,FALSE)</f>
        <v>Waikato Thoroughbreds</v>
      </c>
      <c r="F605" s="928" t="str">
        <f>IF(ISNA(VLOOKUP(A605,tsnz!$A:$G,7,FALSE)), "",(VLOOKUP(A605,tsnz!$A:$G,7,FALSE)))</f>
        <v>C</v>
      </c>
      <c r="G605" s="911" t="str">
        <f t="array" ref="G605">IF(ISNA(VLOOKUP(A605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5" s="911"/>
      <c r="I605" s="911"/>
      <c r="J605" s="911"/>
      <c r="K605" s="911"/>
      <c r="L605" s="912">
        <f t="shared" si="1"/>
        <v>0</v>
      </c>
      <c r="M605" s="913">
        <f>IFERROR(__xludf.DUMMYFUNCTION("(sum(query(sort(transpose($G605:$K605), 1, false), ""select * limit 4"")))"),0.0)</f>
        <v>0</v>
      </c>
      <c r="N605" s="917"/>
      <c r="O605" s="917"/>
      <c r="P605" s="917"/>
      <c r="Q605" s="911"/>
      <c r="R605" s="911"/>
      <c r="S605" s="918"/>
      <c r="T605" s="918"/>
      <c r="U605" s="913"/>
    </row>
    <row r="606">
      <c r="A606" s="724">
        <v>2183.0</v>
      </c>
      <c r="B606" s="924">
        <f>VLOOKUP(A606,tsnz!A:F,6,FALSE)</f>
        <v>2025</v>
      </c>
      <c r="C606" s="925" t="str">
        <f>VLOOKUP(A606,tsnz!A:E,5,FALSE)</f>
        <v>Super</v>
      </c>
      <c r="D606" s="926" t="str">
        <f>VLOOKUP(A606,tsnz!A:B,2,FALSE)</f>
        <v>Malcolm Duthie</v>
      </c>
      <c r="E606" s="927" t="str">
        <f>VLOOKUP(A606,'Team names'!A:G,7,FALSE)</f>
        <v>Waikato Thoroughbreds</v>
      </c>
      <c r="F606" s="928" t="str">
        <f>IF(ISNA(VLOOKUP(A606,tsnz!$A:$G,7,FALSE)), "",(VLOOKUP(A606,tsnz!$A:$G,7,FALSE)))</f>
        <v>B</v>
      </c>
      <c r="G606" s="911" t="str">
        <f t="array" ref="G606">IF(ISNA(VLOOKUP(A606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6" s="911"/>
      <c r="I606" s="911"/>
      <c r="J606" s="911"/>
      <c r="K606" s="911"/>
      <c r="L606" s="912">
        <f t="shared" si="1"/>
        <v>0</v>
      </c>
      <c r="M606" s="913">
        <f>IFERROR(__xludf.DUMMYFUNCTION("(sum(query(sort(transpose($G606:$K606), 1, false), ""select * limit 4"")))"),0.0)</f>
        <v>0</v>
      </c>
      <c r="N606" s="917"/>
      <c r="O606" s="917"/>
      <c r="P606" s="917"/>
      <c r="Q606" s="917"/>
      <c r="R606" s="911"/>
      <c r="S606" s="918"/>
      <c r="T606" s="918"/>
      <c r="U606" s="913"/>
    </row>
    <row r="607">
      <c r="A607" s="853">
        <v>2930.0</v>
      </c>
      <c r="B607" s="924">
        <f>VLOOKUP(A607,tsnz!A:F,6,FALSE)</f>
        <v>2025</v>
      </c>
      <c r="C607" s="925" t="str">
        <f>VLOOKUP(A607,tsnz!A:E,5,FALSE)</f>
        <v>Super</v>
      </c>
      <c r="D607" s="926" t="str">
        <f>VLOOKUP(A607,tsnz!A:B,2,FALSE)</f>
        <v>Mark Lane</v>
      </c>
      <c r="E607" s="927" t="str">
        <f>VLOOKUP(A607,'Team names'!A:G,7,FALSE)</f>
        <v>Waikato Thoroughbreds</v>
      </c>
      <c r="F607" s="928" t="str">
        <f>IF(ISNA(VLOOKUP(A607,tsnz!$A:$G,7,FALSE)), "",(VLOOKUP(A607,tsnz!$A:$G,7,FALSE)))</f>
        <v>B</v>
      </c>
      <c r="G607" s="911" t="str">
        <f t="array" ref="G607">IF(ISNA(VLOOKUP(A607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7" s="911"/>
      <c r="I607" s="911"/>
      <c r="J607" s="911"/>
      <c r="K607" s="911"/>
      <c r="L607" s="912">
        <f t="shared" si="1"/>
        <v>0</v>
      </c>
      <c r="M607" s="913">
        <f>IFERROR(__xludf.DUMMYFUNCTION("(sum(query(sort(transpose($G607:$K607), 1, false), ""select * limit 4"")))"),0.0)</f>
        <v>0</v>
      </c>
      <c r="N607" s="914"/>
      <c r="O607" s="911"/>
      <c r="P607" s="911"/>
      <c r="Q607" s="911"/>
      <c r="R607" s="911"/>
      <c r="S607" s="915"/>
      <c r="T607" s="916"/>
      <c r="U607" s="911"/>
    </row>
    <row r="608">
      <c r="A608" s="342">
        <v>2955.0</v>
      </c>
      <c r="B608" s="924">
        <f>VLOOKUP(A608,tsnz!A:F,6,FALSE)</f>
        <v>2026</v>
      </c>
      <c r="C608" s="925" t="str">
        <f>VLOOKUP(A608,tsnz!A:E,5,FALSE)</f>
        <v>Super</v>
      </c>
      <c r="D608" s="926" t="str">
        <f>VLOOKUP(A608,tsnz!A:B,2,FALSE)</f>
        <v>Neil Harris</v>
      </c>
      <c r="E608" s="927" t="str">
        <f>VLOOKUP(A608,'Team names'!A:G,7,FALSE)</f>
        <v>Waikato Thoroughbreds</v>
      </c>
      <c r="F608" s="928" t="str">
        <f>IF(ISNA(VLOOKUP(A608,tsnz!$A:$G,7,FALSE)), "",(VLOOKUP(A608,tsnz!$A:$G,7,FALSE)))</f>
        <v>B</v>
      </c>
      <c r="G608" s="911" t="str">
        <f t="array" ref="G608">IF(ISNA(VLOOKUP(A608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8" s="911"/>
      <c r="I608" s="911"/>
      <c r="J608" s="911"/>
      <c r="K608" s="911"/>
      <c r="L608" s="912">
        <f t="shared" si="1"/>
        <v>0</v>
      </c>
      <c r="M608" s="913">
        <f>IFERROR(__xludf.DUMMYFUNCTION("(sum(query(sort(transpose($G608:$K608), 1, false), ""select * limit 4"")))"),0.0)</f>
        <v>0</v>
      </c>
      <c r="N608" s="917"/>
      <c r="O608" s="917"/>
      <c r="P608" s="917"/>
      <c r="Q608" s="917"/>
      <c r="R608" s="911"/>
      <c r="S608" s="918"/>
      <c r="T608" s="918"/>
      <c r="U608" s="913"/>
    </row>
    <row r="609">
      <c r="A609" s="342">
        <v>3371.0</v>
      </c>
      <c r="B609" s="924">
        <f>VLOOKUP(A609,tsnz!A:F,6,FALSE)</f>
        <v>2026</v>
      </c>
      <c r="C609" s="925" t="str">
        <f>VLOOKUP(A609,tsnz!A:E,5,FALSE)</f>
        <v>Full</v>
      </c>
      <c r="D609" s="926" t="str">
        <f>VLOOKUP(A609,tsnz!A:B,2,FALSE)</f>
        <v>Roy Herbison</v>
      </c>
      <c r="E609" s="927" t="str">
        <f>VLOOKUP(A609,'Team names'!A:G,7,FALSE)</f>
        <v>Waikato Thoroughbreds</v>
      </c>
      <c r="F609" s="928" t="str">
        <f>IF(ISNA(VLOOKUP(A609,tsnz!$A:$G,7,FALSE)), "",(VLOOKUP(A609,tsnz!$A:$G,7,FALSE)))</f>
        <v>M</v>
      </c>
      <c r="G609" s="911" t="str">
        <f t="array" ref="G609">IF(ISNA(VLOOKUP(A609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09" s="911"/>
      <c r="I609" s="911"/>
      <c r="J609" s="911"/>
      <c r="K609" s="911"/>
      <c r="L609" s="912">
        <f t="shared" si="1"/>
        <v>0</v>
      </c>
      <c r="M609" s="913">
        <f>IFERROR(__xludf.DUMMYFUNCTION("(sum(query(sort(transpose($G609:$K609), 1, false), ""select * limit 4"")))"),0.0)</f>
        <v>0</v>
      </c>
      <c r="N609" s="914"/>
      <c r="O609" s="911"/>
      <c r="P609" s="911"/>
      <c r="Q609" s="911"/>
      <c r="R609" s="911"/>
      <c r="S609" s="915"/>
      <c r="T609" s="916"/>
      <c r="U609" s="911"/>
    </row>
    <row r="610">
      <c r="A610" s="342">
        <v>3400.0</v>
      </c>
      <c r="B610" s="924">
        <f>VLOOKUP(A610,tsnz!A:F,6,FALSE)</f>
        <v>2025</v>
      </c>
      <c r="C610" s="925" t="str">
        <f>VLOOKUP(A610,tsnz!A:E,5,FALSE)</f>
        <v>Full</v>
      </c>
      <c r="D610" s="926" t="str">
        <f>VLOOKUP(A610,tsnz!A:B,2,FALSE)</f>
        <v>Dave Miller</v>
      </c>
      <c r="E610" s="927" t="str">
        <f>VLOOKUP(A610,'Team names'!A:G,7,FALSE)</f>
        <v>Waikato Thoroughbreds</v>
      </c>
      <c r="F610" s="928" t="str">
        <f>IF(ISNA(VLOOKUP(A610,tsnz!$A:$G,7,FALSE)), "",(VLOOKUP(A610,tsnz!$A:$G,7,FALSE)))</f>
        <v>M</v>
      </c>
      <c r="G610" s="911" t="str">
        <f t="array" ref="G610">IF(ISNA(VLOOKUP(A610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0" s="911"/>
      <c r="I610" s="911"/>
      <c r="J610" s="911"/>
      <c r="K610" s="911"/>
      <c r="L610" s="912">
        <f t="shared" si="1"/>
        <v>0</v>
      </c>
      <c r="M610" s="913">
        <f>IFERROR(__xludf.DUMMYFUNCTION("(sum(query(sort(transpose($G610:$K610), 1, false), ""select * limit 4"")))"),0.0)</f>
        <v>0</v>
      </c>
      <c r="N610" s="914"/>
      <c r="O610" s="911"/>
      <c r="P610" s="911"/>
      <c r="Q610" s="911"/>
      <c r="R610" s="911"/>
      <c r="S610" s="915"/>
      <c r="T610" s="916"/>
      <c r="U610" s="911"/>
    </row>
    <row r="611">
      <c r="A611" s="342">
        <v>3441.0</v>
      </c>
      <c r="B611" s="924">
        <f>VLOOKUP(A611,tsnz!A:F,6,FALSE)</f>
        <v>2025</v>
      </c>
      <c r="C611" s="925" t="str">
        <f>VLOOKUP(A611,tsnz!A:E,5,FALSE)</f>
        <v>Full</v>
      </c>
      <c r="D611" s="926" t="str">
        <f>VLOOKUP(A611,tsnz!A:B,2,FALSE)</f>
        <v>Glen Brownlee</v>
      </c>
      <c r="E611" s="927" t="str">
        <f>VLOOKUP(A611,'Team names'!A:G,7,FALSE)</f>
        <v>Waikato Thoroughbreds</v>
      </c>
      <c r="F611" s="928" t="str">
        <f>IF(ISNA(VLOOKUP(A611,tsnz!$A:$G,7,FALSE)), "",(VLOOKUP(A611,tsnz!$A:$G,7,FALSE)))</f>
        <v>A</v>
      </c>
      <c r="G611" s="911" t="str">
        <f t="array" ref="G611">IF(ISNA(VLOOKUP(A611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1" s="911"/>
      <c r="I611" s="911"/>
      <c r="J611" s="911"/>
      <c r="K611" s="911"/>
      <c r="L611" s="912">
        <f t="shared" si="1"/>
        <v>0</v>
      </c>
      <c r="M611" s="913">
        <f>IFERROR(__xludf.DUMMYFUNCTION("(sum(query(sort(transpose($G611:$K611), 1, false), ""select * limit 4"")))"),0.0)</f>
        <v>0</v>
      </c>
      <c r="N611" s="914"/>
      <c r="O611" s="911"/>
      <c r="P611" s="911"/>
      <c r="Q611" s="911"/>
      <c r="R611" s="911"/>
      <c r="S611" s="915"/>
      <c r="T611" s="916"/>
      <c r="U611" s="913"/>
    </row>
    <row r="612">
      <c r="A612" s="724">
        <v>3665.0</v>
      </c>
      <c r="B612" s="924">
        <f>VLOOKUP(A612,tsnz!A:F,6,FALSE)</f>
        <v>2025</v>
      </c>
      <c r="C612" s="925" t="str">
        <f>VLOOKUP(A612,tsnz!A:E,5,FALSE)</f>
        <v>Full</v>
      </c>
      <c r="D612" s="926" t="str">
        <f>VLOOKUP(A612,tsnz!A:B,2,FALSE)</f>
        <v>Rory McLeod</v>
      </c>
      <c r="E612" s="927" t="str">
        <f>VLOOKUP(A612,'Team names'!A:G,7,FALSE)</f>
        <v>Waikato Thoroughbreds</v>
      </c>
      <c r="F612" s="928" t="str">
        <f>IF(ISNA(VLOOKUP(A612,tsnz!$A:$G,7,FALSE)), "",(VLOOKUP(A612,tsnz!$A:$G,7,FALSE)))</f>
        <v>M</v>
      </c>
      <c r="G612" s="911" t="str">
        <f t="array" ref="G612">IF(ISNA(VLOOKUP(A612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2" s="911"/>
      <c r="I612" s="911"/>
      <c r="J612" s="911"/>
      <c r="K612" s="911"/>
      <c r="L612" s="912">
        <f t="shared" si="1"/>
        <v>0</v>
      </c>
      <c r="M612" s="913">
        <f>IFERROR(__xludf.DUMMYFUNCTION("(sum(query(sort(transpose($G612:$K612), 1, false), ""select * limit 4"")))"),0.0)</f>
        <v>0</v>
      </c>
      <c r="N612" s="914"/>
      <c r="O612" s="911"/>
      <c r="P612" s="911"/>
      <c r="Q612" s="911"/>
      <c r="R612" s="911"/>
      <c r="S612" s="915"/>
      <c r="T612" s="916"/>
      <c r="U612" s="911"/>
    </row>
    <row r="613">
      <c r="A613" s="342">
        <v>4198.0</v>
      </c>
      <c r="B613" s="924">
        <f>VLOOKUP(A613,tsnz!A:F,6,FALSE)</f>
        <v>2025</v>
      </c>
      <c r="C613" s="925" t="str">
        <f>VLOOKUP(A613,tsnz!A:E,5,FALSE)</f>
        <v>Full</v>
      </c>
      <c r="D613" s="926" t="str">
        <f>VLOOKUP(A613,tsnz!A:B,2,FALSE)</f>
        <v>Gavin Riddle</v>
      </c>
      <c r="E613" s="927" t="str">
        <f>VLOOKUP(A613,'Team names'!A:G,7,FALSE)</f>
        <v>Waikato Thoroughbreds</v>
      </c>
      <c r="F613" s="928" t="str">
        <f>IF(ISNA(VLOOKUP(A613,tsnz!$A:$G,7,FALSE)), "",(VLOOKUP(A613,tsnz!$A:$G,7,FALSE)))</f>
        <v>M</v>
      </c>
      <c r="G613" s="911" t="str">
        <f t="array" ref="G613">IF(ISNA(VLOOKUP(A613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3" s="911"/>
      <c r="I613" s="911"/>
      <c r="J613" s="911"/>
      <c r="K613" s="911"/>
      <c r="L613" s="912">
        <f t="shared" si="1"/>
        <v>0</v>
      </c>
      <c r="M613" s="913">
        <f>IFERROR(__xludf.DUMMYFUNCTION("(sum(query(sort(transpose($G613:$K613), 1, false), ""select * limit 4"")))"),0.0)</f>
        <v>0</v>
      </c>
      <c r="N613" s="914"/>
      <c r="O613" s="911"/>
      <c r="P613" s="911"/>
      <c r="Q613" s="911"/>
      <c r="R613" s="911"/>
      <c r="S613" s="915"/>
      <c r="T613" s="916"/>
      <c r="U613" s="911"/>
    </row>
    <row r="614">
      <c r="A614" s="342">
        <v>4441.0</v>
      </c>
      <c r="B614" s="924">
        <f>VLOOKUP(A614,tsnz!A:F,6,FALSE)</f>
        <v>2025</v>
      </c>
      <c r="C614" s="925" t="str">
        <f>VLOOKUP(A614,tsnz!A:E,5,FALSE)</f>
        <v>Super</v>
      </c>
      <c r="D614" s="926" t="str">
        <f>VLOOKUP(A614,tsnz!A:B,2,FALSE)</f>
        <v>Graeme Luxford</v>
      </c>
      <c r="E614" s="927" t="str">
        <f>VLOOKUP(A614,'Team names'!A:G,7,FALSE)</f>
        <v>Waikato Thoroughbreds</v>
      </c>
      <c r="F614" s="928" t="str">
        <f>IF(ISNA(VLOOKUP(A614,tsnz!$A:$G,7,FALSE)), "",(VLOOKUP(A614,tsnz!$A:$G,7,FALSE)))</f>
        <v>A</v>
      </c>
      <c r="G614" s="911" t="str">
        <f t="array" ref="G614">IF(ISNA(VLOOKUP(A614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4" s="911"/>
      <c r="I614" s="911"/>
      <c r="J614" s="911"/>
      <c r="K614" s="911"/>
      <c r="L614" s="912">
        <f t="shared" si="1"/>
        <v>0</v>
      </c>
      <c r="M614" s="913">
        <f>IFERROR(__xludf.DUMMYFUNCTION("(sum(query(sort(transpose($G614:$K614), 1, false), ""select * limit 4"")))"),0.0)</f>
        <v>0</v>
      </c>
      <c r="N614" s="917"/>
      <c r="O614" s="917"/>
      <c r="P614" s="917"/>
      <c r="Q614" s="917"/>
      <c r="R614" s="911"/>
      <c r="S614" s="918"/>
      <c r="T614" s="919"/>
      <c r="U614" s="911"/>
    </row>
    <row r="615">
      <c r="A615" s="724">
        <v>4885.0</v>
      </c>
      <c r="B615" s="924">
        <f>VLOOKUP(A615,tsnz!A:F,6,FALSE)</f>
        <v>2026</v>
      </c>
      <c r="C615" s="925" t="str">
        <f>VLOOKUP(A615,tsnz!A:E,5,FALSE)</f>
        <v>Super</v>
      </c>
      <c r="D615" s="926" t="str">
        <f>VLOOKUP(A615,tsnz!A:B,2,FALSE)</f>
        <v>Hendrik Griessel</v>
      </c>
      <c r="E615" s="927" t="str">
        <f>VLOOKUP(A615,'Team names'!A:G,7,FALSE)</f>
        <v>Waikato Thoroughbreds</v>
      </c>
      <c r="F615" s="928" t="str">
        <f>IF(ISNA(VLOOKUP(A615,tsnz!$A:$G,7,FALSE)), "",(VLOOKUP(A615,tsnz!$A:$G,7,FALSE)))</f>
        <v>C</v>
      </c>
      <c r="G615" s="911" t="str">
        <f t="array" ref="G615">IF(ISNA(VLOOKUP(A615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5" s="911"/>
      <c r="I615" s="911"/>
      <c r="J615" s="911"/>
      <c r="K615" s="911"/>
      <c r="L615" s="912">
        <f t="shared" si="1"/>
        <v>0</v>
      </c>
      <c r="M615" s="913">
        <f>IFERROR(__xludf.DUMMYFUNCTION("(sum(query(sort(transpose($G615:$K615), 1, false), ""select * limit 4"")))"),0.0)</f>
        <v>0</v>
      </c>
      <c r="N615" s="917"/>
      <c r="O615" s="917"/>
      <c r="P615" s="917"/>
      <c r="Q615" s="911"/>
      <c r="R615" s="911"/>
      <c r="S615" s="918"/>
      <c r="T615" s="918"/>
      <c r="U615" s="913"/>
    </row>
    <row r="616">
      <c r="A616" s="342">
        <v>5884.0</v>
      </c>
      <c r="B616" s="924">
        <f>VLOOKUP(A616,tsnz!A:F,6,FALSE)</f>
        <v>2026</v>
      </c>
      <c r="C616" s="925" t="str">
        <f>VLOOKUP(A616,tsnz!A:E,5,FALSE)</f>
        <v>Super</v>
      </c>
      <c r="D616" s="926" t="str">
        <f>VLOOKUP(A616,tsnz!A:B,2,FALSE)</f>
        <v>Allison Archer</v>
      </c>
      <c r="E616" s="927" t="str">
        <f>VLOOKUP(A616,'Team names'!A:G,7,FALSE)</f>
        <v>Waikato Thoroughbreds</v>
      </c>
      <c r="F616" s="928" t="str">
        <f>IF(ISNA(VLOOKUP(A616,tsnz!$A:$G,7,FALSE)), "",(VLOOKUP(A616,tsnz!$A:$G,7,FALSE)))</f>
        <v>M</v>
      </c>
      <c r="G616" s="911" t="str">
        <f t="array" ref="G616">IF(ISNA(VLOOKUP(A616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6" s="911"/>
      <c r="I616" s="911"/>
      <c r="J616" s="911"/>
      <c r="K616" s="911"/>
      <c r="L616" s="912">
        <f t="shared" si="1"/>
        <v>0</v>
      </c>
      <c r="M616" s="913">
        <f>IFERROR(__xludf.DUMMYFUNCTION("(sum(query(sort(transpose($G616:$K616), 1, false), ""select * limit 4"")))"),0.0)</f>
        <v>0</v>
      </c>
      <c r="N616" s="914"/>
      <c r="O616" s="911"/>
      <c r="P616" s="911"/>
      <c r="Q616" s="911"/>
      <c r="R616" s="911"/>
      <c r="S616" s="915"/>
      <c r="T616" s="916"/>
      <c r="U616" s="911"/>
    </row>
    <row r="617">
      <c r="A617" s="724">
        <v>5925.0</v>
      </c>
      <c r="B617" s="924">
        <f>VLOOKUP(A617,tsnz!A:F,6,FALSE)</f>
        <v>2025</v>
      </c>
      <c r="C617" s="925" t="str">
        <f>VLOOKUP(A617,tsnz!A:E,5,FALSE)</f>
        <v>Full</v>
      </c>
      <c r="D617" s="926" t="str">
        <f>VLOOKUP(A617,tsnz!A:B,2,FALSE)</f>
        <v>Alison Fursdon</v>
      </c>
      <c r="E617" s="927" t="str">
        <f>VLOOKUP(A617,'Team names'!A:G,7,FALSE)</f>
        <v>Waikato Thoroughbreds</v>
      </c>
      <c r="F617" s="928" t="str">
        <f>IF(ISNA(VLOOKUP(A617,tsnz!$A:$G,7,FALSE)), "",(VLOOKUP(A617,tsnz!$A:$G,7,FALSE)))</f>
        <v/>
      </c>
      <c r="G617" s="911" t="str">
        <f t="array" ref="G617">IF(ISNA(VLOOKUP(A617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7" s="911"/>
      <c r="I617" s="911"/>
      <c r="J617" s="911"/>
      <c r="K617" s="911"/>
      <c r="L617" s="912">
        <f t="shared" si="1"/>
        <v>0</v>
      </c>
      <c r="M617" s="913">
        <f>IFERROR(__xludf.DUMMYFUNCTION("(sum(query(sort(transpose($G617:$K617), 1, false), ""select * limit 4"")))"),0.0)</f>
        <v>0</v>
      </c>
      <c r="N617" s="917"/>
      <c r="O617" s="917"/>
      <c r="P617" s="917"/>
      <c r="Q617" s="911"/>
      <c r="R617" s="911"/>
      <c r="S617" s="918"/>
      <c r="T617" s="918"/>
      <c r="U617" s="913"/>
    </row>
    <row r="618">
      <c r="A618" s="724">
        <v>6123.0</v>
      </c>
      <c r="B618" s="924">
        <f>VLOOKUP(A618,tsnz!A:F,6,FALSE)</f>
        <v>2025</v>
      </c>
      <c r="C618" s="925" t="str">
        <f>VLOOKUP(A618,tsnz!A:E,5,FALSE)</f>
        <v>Full</v>
      </c>
      <c r="D618" s="926" t="str">
        <f>VLOOKUP(A618,tsnz!A:B,2,FALSE)</f>
        <v>Elizabeth McLeod</v>
      </c>
      <c r="E618" s="927" t="str">
        <f>VLOOKUP(A618,'Team names'!A:G,7,FALSE)</f>
        <v>Waikato Thoroughbreds</v>
      </c>
      <c r="F618" s="928" t="str">
        <f>IF(ISNA(VLOOKUP(A618,tsnz!$A:$G,7,FALSE)), "",(VLOOKUP(A618,tsnz!$A:$G,7,FALSE)))</f>
        <v>B</v>
      </c>
      <c r="G618" s="911" t="str">
        <f t="array" ref="G618">IF(ISNA(VLOOKUP(A618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8" s="911"/>
      <c r="I618" s="911"/>
      <c r="J618" s="911"/>
      <c r="K618" s="911"/>
      <c r="L618" s="912">
        <f t="shared" si="1"/>
        <v>0</v>
      </c>
      <c r="M618" s="913">
        <f>IFERROR(__xludf.DUMMYFUNCTION("(sum(query(sort(transpose($G618:$K618), 1, false), ""select * limit 4"")))"),0.0)</f>
        <v>0</v>
      </c>
      <c r="N618" s="917"/>
      <c r="O618" s="917"/>
      <c r="P618" s="917"/>
      <c r="Q618" s="911"/>
      <c r="R618" s="911"/>
      <c r="S618" s="918"/>
      <c r="T618" s="918"/>
      <c r="U618" s="913"/>
    </row>
    <row r="619">
      <c r="A619" s="342">
        <v>6188.0</v>
      </c>
      <c r="B619" s="924">
        <f>VLOOKUP(A619,tsnz!A:F,6,FALSE)</f>
        <v>2026</v>
      </c>
      <c r="C619" s="925" t="str">
        <f>VLOOKUP(A619,tsnz!A:E,5,FALSE)</f>
        <v>Full</v>
      </c>
      <c r="D619" s="926" t="str">
        <f>VLOOKUP(A619,tsnz!A:B,2,FALSE)</f>
        <v>Owen Bennett</v>
      </c>
      <c r="E619" s="927" t="str">
        <f>VLOOKUP(A619,'Team names'!A:G,7,FALSE)</f>
        <v>Waikato Thoroughbreds</v>
      </c>
      <c r="F619" s="928" t="str">
        <f>IF(ISNA(VLOOKUP(A619,tsnz!$A:$G,7,FALSE)), "",(VLOOKUP(A619,tsnz!$A:$G,7,FALSE)))</f>
        <v>M</v>
      </c>
      <c r="G619" s="911" t="str">
        <f t="array" ref="G619">IF(ISNA(VLOOKUP(A619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19" s="911"/>
      <c r="I619" s="911"/>
      <c r="J619" s="911"/>
      <c r="K619" s="911"/>
      <c r="L619" s="912">
        <f t="shared" si="1"/>
        <v>0</v>
      </c>
      <c r="M619" s="913">
        <f>IFERROR(__xludf.DUMMYFUNCTION("(sum(query(sort(transpose($G619:$K619), 1, false), ""select * limit 4"")))"),0.0)</f>
        <v>0</v>
      </c>
      <c r="N619" s="917"/>
      <c r="O619" s="917"/>
      <c r="P619" s="917"/>
      <c r="Q619" s="917"/>
      <c r="R619" s="911"/>
      <c r="S619" s="918"/>
      <c r="T619" s="918"/>
      <c r="U619" s="913"/>
    </row>
    <row r="620">
      <c r="A620" s="941">
        <v>6318.0</v>
      </c>
      <c r="B620" s="924">
        <f>VLOOKUP(A620,tsnz!A:F,6,FALSE)</f>
        <v>2025</v>
      </c>
      <c r="C620" s="925" t="str">
        <f>VLOOKUP(A620,tsnz!A:E,5,FALSE)</f>
        <v>Full</v>
      </c>
      <c r="D620" s="926" t="str">
        <f>VLOOKUP(A620,tsnz!A:B,2,FALSE)</f>
        <v>Cindie Ritchie</v>
      </c>
      <c r="E620" s="927" t="str">
        <f>VLOOKUP(A620,'Team names'!A:G,7,FALSE)</f>
        <v>Waikato Thoroughbreds</v>
      </c>
      <c r="F620" s="928" t="str">
        <f>IF(ISNA(VLOOKUP(A620,tsnz!$A:$G,7,FALSE)), "",(VLOOKUP(A620,tsnz!$A:$G,7,FALSE)))</f>
        <v>B</v>
      </c>
      <c r="G620" s="911" t="str">
        <f t="array" ref="G620">IF(ISNA(VLOOKUP(A620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0" s="911"/>
      <c r="I620" s="911"/>
      <c r="J620" s="911"/>
      <c r="K620" s="911"/>
      <c r="L620" s="912">
        <f t="shared" si="1"/>
        <v>0</v>
      </c>
      <c r="M620" s="913">
        <f>IFERROR(__xludf.DUMMYFUNCTION("(sum(query(sort(transpose($G620:$K620), 1, false), ""select * limit 4"")))"),0.0)</f>
        <v>0</v>
      </c>
      <c r="N620" s="914"/>
      <c r="O620" s="911"/>
      <c r="P620" s="911"/>
      <c r="Q620" s="911"/>
      <c r="R620" s="911"/>
      <c r="S620" s="915"/>
      <c r="T620" s="916"/>
      <c r="U620" s="911"/>
    </row>
    <row r="621">
      <c r="A621" s="342">
        <v>6467.0</v>
      </c>
      <c r="B621" s="924">
        <f>VLOOKUP(A621,tsnz!A:F,6,FALSE)</f>
        <v>2026</v>
      </c>
      <c r="C621" s="925" t="str">
        <f>VLOOKUP(A621,tsnz!A:E,5,FALSE)</f>
        <v>Super</v>
      </c>
      <c r="D621" s="926" t="str">
        <f>VLOOKUP(A621,tsnz!A:B,2,FALSE)</f>
        <v>Ann Harris</v>
      </c>
      <c r="E621" s="927" t="str">
        <f>VLOOKUP(A621,'Team names'!A:G,7,FALSE)</f>
        <v>Waikato Thoroughbreds</v>
      </c>
      <c r="F621" s="928" t="str">
        <f>IF(ISNA(VLOOKUP(A621,tsnz!$A:$G,7,FALSE)), "",(VLOOKUP(A621,tsnz!$A:$G,7,FALSE)))</f>
        <v>A</v>
      </c>
      <c r="G621" s="911" t="str">
        <f t="array" ref="G621">IF(ISNA(VLOOKUP(A621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1" s="911"/>
      <c r="I621" s="911"/>
      <c r="J621" s="911"/>
      <c r="K621" s="911"/>
      <c r="L621" s="912">
        <f t="shared" si="1"/>
        <v>0</v>
      </c>
      <c r="M621" s="913">
        <f>IFERROR(__xludf.DUMMYFUNCTION("(sum(query(sort(transpose($G621:$K621), 1, false), ""select * limit 4"")))"),0.0)</f>
        <v>0</v>
      </c>
      <c r="N621" s="917"/>
      <c r="O621" s="917"/>
      <c r="P621" s="917"/>
      <c r="Q621" s="911"/>
      <c r="R621" s="911"/>
      <c r="S621" s="918"/>
      <c r="T621" s="918"/>
      <c r="U621" s="913"/>
    </row>
    <row r="622">
      <c r="A622" s="861">
        <v>7078.0</v>
      </c>
      <c r="B622" s="924">
        <f>VLOOKUP(A622,tsnz!A:F,6,FALSE)</f>
        <v>2025</v>
      </c>
      <c r="C622" s="925" t="str">
        <f>VLOOKUP(A622,tsnz!A:E,5,FALSE)</f>
        <v>Full</v>
      </c>
      <c r="D622" s="926" t="str">
        <f>VLOOKUP(A622,tsnz!A:B,2,FALSE)</f>
        <v>Abby Pierce</v>
      </c>
      <c r="E622" s="927" t="str">
        <f>VLOOKUP(A622,'Team names'!A:G,7,FALSE)</f>
        <v>Waikato Thoroughbreds</v>
      </c>
      <c r="F622" s="928" t="str">
        <f>IF(ISNA(VLOOKUP(A622,tsnz!$A:$G,7,FALSE)), "",(VLOOKUP(A622,tsnz!$A:$G,7,FALSE)))</f>
        <v>M</v>
      </c>
      <c r="G622" s="911" t="str">
        <f t="array" ref="G622">IF(ISNA(VLOOKUP(A622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2" s="911"/>
      <c r="I622" s="911"/>
      <c r="J622" s="911"/>
      <c r="K622" s="911"/>
      <c r="L622" s="912">
        <f t="shared" si="1"/>
        <v>0</v>
      </c>
      <c r="M622" s="913">
        <f>IFERROR(__xludf.DUMMYFUNCTION("(sum(query(sort(transpose($G622:$K622), 1, false), ""select * limit 4"")))"),0.0)</f>
        <v>0</v>
      </c>
      <c r="N622" s="914"/>
      <c r="O622" s="911"/>
      <c r="P622" s="911"/>
      <c r="Q622" s="911"/>
      <c r="R622" s="911"/>
      <c r="S622" s="915"/>
      <c r="T622" s="916"/>
      <c r="U622" s="911"/>
    </row>
    <row r="623">
      <c r="A623" s="342">
        <v>7373.0</v>
      </c>
      <c r="B623" s="924">
        <f>VLOOKUP(A623,tsnz!A:F,6,FALSE)</f>
        <v>2025</v>
      </c>
      <c r="C623" s="925" t="str">
        <f>VLOOKUP(A623,tsnz!A:E,5,FALSE)</f>
        <v>Full</v>
      </c>
      <c r="D623" s="926" t="str">
        <f>VLOOKUP(A623,tsnz!A:B,2,FALSE)</f>
        <v>Brad Pierce</v>
      </c>
      <c r="E623" s="927" t="str">
        <f>VLOOKUP(A623,'Team names'!A:G,7,FALSE)</f>
        <v>Waikato Thoroughbreds</v>
      </c>
      <c r="F623" s="928" t="str">
        <f>IF(ISNA(VLOOKUP(A623,tsnz!$A:$G,7,FALSE)), "",(VLOOKUP(A623,tsnz!$A:$G,7,FALSE)))</f>
        <v>M</v>
      </c>
      <c r="G623" s="911" t="str">
        <f t="array" ref="G623">IF(ISNA(VLOOKUP(A623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3" s="911"/>
      <c r="I623" s="911"/>
      <c r="J623" s="911"/>
      <c r="K623" s="911"/>
      <c r="L623" s="912">
        <f t="shared" si="1"/>
        <v>0</v>
      </c>
      <c r="M623" s="913">
        <f>IFERROR(__xludf.DUMMYFUNCTION("(sum(query(sort(transpose($G623:$K623), 1, false), ""select * limit 4"")))"),0.0)</f>
        <v>0</v>
      </c>
      <c r="N623" s="914"/>
      <c r="O623" s="911"/>
      <c r="P623" s="911"/>
      <c r="Q623" s="911"/>
      <c r="R623" s="911"/>
      <c r="S623" s="915"/>
      <c r="T623" s="916"/>
      <c r="U623" s="911"/>
    </row>
    <row r="624">
      <c r="A624" s="724">
        <v>7567.0</v>
      </c>
      <c r="B624" s="924">
        <f>VLOOKUP(A624,tsnz!A:F,6,FALSE)</f>
        <v>2025</v>
      </c>
      <c r="C624" s="925" t="str">
        <f>VLOOKUP(A624,tsnz!A:E,5,FALSE)</f>
        <v>Super</v>
      </c>
      <c r="D624" s="926" t="str">
        <f>VLOOKUP(A624,tsnz!A:B,2,FALSE)</f>
        <v>Paul White</v>
      </c>
      <c r="E624" s="927" t="str">
        <f>VLOOKUP(A624,'Team names'!A:G,7,FALSE)</f>
        <v>Waikato Thoroughbreds</v>
      </c>
      <c r="F624" s="928" t="str">
        <f>IF(ISNA(VLOOKUP(A624,tsnz!$A:$G,7,FALSE)), "",(VLOOKUP(A624,tsnz!$A:$G,7,FALSE)))</f>
        <v>B</v>
      </c>
      <c r="G624" s="911" t="str">
        <f t="array" ref="G624">IF(ISNA(VLOOKUP(A624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4" s="911"/>
      <c r="I624" s="911"/>
      <c r="J624" s="911"/>
      <c r="K624" s="911"/>
      <c r="L624" s="912">
        <f t="shared" si="1"/>
        <v>0</v>
      </c>
      <c r="M624" s="913">
        <f>IFERROR(__xludf.DUMMYFUNCTION("(sum(query(sort(transpose($G624:$K624), 1, false), ""select * limit 4"")))"),0.0)</f>
        <v>0</v>
      </c>
      <c r="N624" s="917"/>
      <c r="O624" s="917"/>
      <c r="P624" s="917"/>
      <c r="Q624" s="917"/>
      <c r="R624" s="911"/>
      <c r="S624" s="918"/>
      <c r="T624" s="918"/>
      <c r="U624" s="913"/>
    </row>
    <row r="625">
      <c r="A625" s="342">
        <v>7674.0</v>
      </c>
      <c r="B625" s="924">
        <f>VLOOKUP(A625,tsnz!A:F,6,FALSE)</f>
        <v>2026</v>
      </c>
      <c r="C625" s="925" t="str">
        <f>VLOOKUP(A625,tsnz!A:E,5,FALSE)</f>
        <v>Full</v>
      </c>
      <c r="D625" s="926" t="str">
        <f>VLOOKUP(A625,tsnz!A:B,2,FALSE)</f>
        <v>Warren Woodman</v>
      </c>
      <c r="E625" s="927" t="str">
        <f>VLOOKUP(A625,'Team names'!A:G,7,FALSE)</f>
        <v>Waikato Thoroughbreds</v>
      </c>
      <c r="F625" s="928" t="str">
        <f>IF(ISNA(VLOOKUP(A625,tsnz!$A:$G,7,FALSE)), "",(VLOOKUP(A625,tsnz!$A:$G,7,FALSE)))</f>
        <v>A</v>
      </c>
      <c r="G625" s="911" t="str">
        <f t="array" ref="G625">IF(ISNA(VLOOKUP(A625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5" s="911"/>
      <c r="I625" s="911"/>
      <c r="J625" s="911"/>
      <c r="K625" s="911"/>
      <c r="L625" s="912">
        <f t="shared" si="1"/>
        <v>0</v>
      </c>
      <c r="M625" s="913">
        <f>IFERROR(__xludf.DUMMYFUNCTION("(sum(query(sort(transpose($G625:$K625), 1, false), ""select * limit 4"")))"),0.0)</f>
        <v>0</v>
      </c>
      <c r="N625" s="914"/>
      <c r="O625" s="911"/>
      <c r="P625" s="911"/>
      <c r="Q625" s="911"/>
      <c r="R625" s="911"/>
      <c r="S625" s="915"/>
      <c r="T625" s="916"/>
      <c r="U625" s="911"/>
    </row>
    <row r="626">
      <c r="A626" s="853">
        <v>7765.0</v>
      </c>
      <c r="B626" s="924">
        <f>VLOOKUP(A626,tsnz!A:F,6,FALSE)</f>
        <v>2025</v>
      </c>
      <c r="C626" s="925" t="str">
        <f>VLOOKUP(A626,tsnz!A:E,5,FALSE)</f>
        <v>Junior</v>
      </c>
      <c r="D626" s="926" t="str">
        <f>VLOOKUP(A626,tsnz!A:B,2,FALSE)</f>
        <v>Dustin Price</v>
      </c>
      <c r="E626" s="927" t="str">
        <f>VLOOKUP(A626,'Team names'!A:G,7,FALSE)</f>
        <v>Waikato Thoroughbreds</v>
      </c>
      <c r="F626" s="928" t="str">
        <f>IF(ISNA(VLOOKUP(A626,tsnz!$A:$G,7,FALSE)), "",(VLOOKUP(A626,tsnz!$A:$G,7,FALSE)))</f>
        <v>C</v>
      </c>
      <c r="G626" s="911" t="str">
        <f t="array" ref="G626">IF(ISNA(VLOOKUP(A626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6" s="911"/>
      <c r="I626" s="911"/>
      <c r="J626" s="911"/>
      <c r="K626" s="911"/>
      <c r="L626" s="912">
        <f t="shared" si="1"/>
        <v>0</v>
      </c>
      <c r="M626" s="913">
        <f>IFERROR(__xludf.DUMMYFUNCTION("(sum(query(sort(transpose($G626:$K626), 1, false), ""select * limit 4"")))"),0.0)</f>
        <v>0</v>
      </c>
      <c r="N626" s="920"/>
      <c r="O626" s="920"/>
      <c r="P626" s="920"/>
      <c r="Q626" s="920"/>
      <c r="R626" s="920"/>
      <c r="S626" s="921">
        <f>((SUM(N626:R626)-(ROUND(N626,0)+ROUND(O626,0)+ROUND(P626,0)+ROUND(Q626,0)+ROUND(R626,0)))/10)+ROUND(N626,0)+ROUND(O626,0)+ROUND(P626,0)+ROUND(Q626,0)+ROUND(R626,0)</f>
        <v>0</v>
      </c>
      <c r="T626" s="922"/>
      <c r="U626" s="923">
        <f>IFERROR(__xludf.DUMMYFUNCTION("(sum(query(sort(transpose($N626:$R626), 1, false), ""select * limit 4"")))"),0.0)</f>
        <v>0</v>
      </c>
    </row>
    <row r="627">
      <c r="A627" s="724">
        <v>7767.0</v>
      </c>
      <c r="B627" s="924">
        <f>VLOOKUP(A627,tsnz!A:F,6,FALSE)</f>
        <v>2025</v>
      </c>
      <c r="C627" s="925" t="str">
        <f>VLOOKUP(A627,tsnz!A:E,5,FALSE)</f>
        <v>Full</v>
      </c>
      <c r="D627" s="926" t="str">
        <f>VLOOKUP(A627,tsnz!A:B,2,FALSE)</f>
        <v>Darryl Munns</v>
      </c>
      <c r="E627" s="927" t="str">
        <f>VLOOKUP(A627,'Team names'!A:G,7,FALSE)</f>
        <v>Waikato Thoroughbreds</v>
      </c>
      <c r="F627" s="928" t="str">
        <f>IF(ISNA(VLOOKUP(A627,tsnz!$A:$G,7,FALSE)), "",(VLOOKUP(A627,tsnz!$A:$G,7,FALSE)))</f>
        <v>C</v>
      </c>
      <c r="G627" s="911" t="str">
        <f t="array" ref="G627">IF(ISNA(VLOOKUP(A627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7" s="911"/>
      <c r="I627" s="911"/>
      <c r="J627" s="911"/>
      <c r="K627" s="911"/>
      <c r="L627" s="912">
        <f t="shared" si="1"/>
        <v>0</v>
      </c>
      <c r="M627" s="913">
        <f>IFERROR(__xludf.DUMMYFUNCTION("(sum(query(sort(transpose($G627:$K627), 1, false), ""select * limit 4"")))"),0.0)</f>
        <v>0</v>
      </c>
      <c r="N627" s="914"/>
      <c r="O627" s="911"/>
      <c r="P627" s="911"/>
      <c r="Q627" s="911"/>
      <c r="R627" s="911"/>
      <c r="S627" s="915"/>
      <c r="T627" s="916"/>
      <c r="U627" s="911"/>
    </row>
    <row r="628">
      <c r="A628" s="342">
        <v>7869.0</v>
      </c>
      <c r="B628" s="924">
        <f>VLOOKUP(A628,tsnz!A:F,6,FALSE)</f>
        <v>2026</v>
      </c>
      <c r="C628" s="925" t="str">
        <f>VLOOKUP(A628,tsnz!A:E,5,FALSE)</f>
        <v>Super</v>
      </c>
      <c r="D628" s="926" t="str">
        <f>VLOOKUP(A628,tsnz!A:B,2,FALSE)</f>
        <v>Alan Dickson</v>
      </c>
      <c r="E628" s="927" t="str">
        <f>VLOOKUP(A628,'Team names'!A:G,7,FALSE)</f>
        <v>Waikato Thoroughbreds</v>
      </c>
      <c r="F628" s="928" t="str">
        <f>IF(ISNA(VLOOKUP(A628,tsnz!$A:$G,7,FALSE)), "",(VLOOKUP(A628,tsnz!$A:$G,7,FALSE)))</f>
        <v>A</v>
      </c>
      <c r="G628" s="911" t="str">
        <f t="array" ref="G628">IF(ISNA(VLOOKUP(A628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8" s="911"/>
      <c r="I628" s="911"/>
      <c r="J628" s="911"/>
      <c r="K628" s="911"/>
      <c r="L628" s="912">
        <f t="shared" si="1"/>
        <v>0</v>
      </c>
      <c r="M628" s="913">
        <f>IFERROR(__xludf.DUMMYFUNCTION("(sum(query(sort(transpose($G628:$K628), 1, false), ""select * limit 4"")))"),0.0)</f>
        <v>0</v>
      </c>
      <c r="N628" s="917"/>
      <c r="O628" s="917"/>
      <c r="P628" s="917"/>
      <c r="Q628" s="911"/>
      <c r="R628" s="911"/>
      <c r="S628" s="918"/>
      <c r="T628" s="918"/>
      <c r="U628" s="911"/>
    </row>
    <row r="629">
      <c r="A629" s="342">
        <v>8705.0</v>
      </c>
      <c r="B629" s="924">
        <f>VLOOKUP(A629,tsnz!A:F,6,FALSE)</f>
        <v>2025</v>
      </c>
      <c r="C629" s="925" t="str">
        <f>VLOOKUP(A629,tsnz!A:E,5,FALSE)</f>
        <v>Full</v>
      </c>
      <c r="D629" s="926" t="str">
        <f>VLOOKUP(A629,tsnz!A:B,2,FALSE)</f>
        <v>Steven Buck</v>
      </c>
      <c r="E629" s="927" t="str">
        <f>VLOOKUP(A629,'Team names'!A:G,7,FALSE)</f>
        <v>Waikato Thoroughbreds</v>
      </c>
      <c r="F629" s="928" t="str">
        <f>IF(ISNA(VLOOKUP(A629,tsnz!$A:$G,7,FALSE)), "",(VLOOKUP(A629,tsnz!$A:$G,7,FALSE)))</f>
        <v>B</v>
      </c>
      <c r="G629" s="911" t="str">
        <f t="array" ref="G629">IF(ISNA(VLOOKUP(A629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29" s="931"/>
      <c r="I629" s="911"/>
      <c r="J629" s="911"/>
      <c r="K629" s="911"/>
      <c r="L629" s="912">
        <f t="shared" si="1"/>
        <v>0</v>
      </c>
      <c r="M629" s="913">
        <f>IFERROR(__xludf.DUMMYFUNCTION("(sum(query(sort(transpose($G629:$K629), 1, false), ""select * limit 4"")))"),0.0)</f>
        <v>0</v>
      </c>
      <c r="N629" s="914"/>
      <c r="O629" s="911"/>
      <c r="P629" s="911"/>
      <c r="Q629" s="911"/>
      <c r="R629" s="911"/>
      <c r="S629" s="915"/>
      <c r="T629" s="916"/>
      <c r="U629" s="911"/>
    </row>
    <row r="630">
      <c r="A630" s="342">
        <v>8857.0</v>
      </c>
      <c r="B630" s="924">
        <f>VLOOKUP(A630,tsnz!A:F,6,FALSE)</f>
        <v>2025</v>
      </c>
      <c r="C630" s="925" t="str">
        <f>VLOOKUP(A630,tsnz!A:E,5,FALSE)</f>
        <v>Full</v>
      </c>
      <c r="D630" s="926" t="str">
        <f>VLOOKUP(A630,tsnz!A:B,2,FALSE)</f>
        <v>David Thompson</v>
      </c>
      <c r="E630" s="927" t="str">
        <f>VLOOKUP(A630,'Team names'!A:G,7,FALSE)</f>
        <v>Waikato Thoroughbreds</v>
      </c>
      <c r="F630" s="928" t="str">
        <f>IF(ISNA(VLOOKUP(A630,tsnz!$A:$G,7,FALSE)), "",(VLOOKUP(A630,tsnz!$A:$G,7,FALSE)))</f>
        <v>M</v>
      </c>
      <c r="G630" s="911" t="str">
        <f t="array" ref="G630">IF(ISNA(VLOOKUP(A630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0" s="911"/>
      <c r="I630" s="911"/>
      <c r="J630" s="911"/>
      <c r="K630" s="911"/>
      <c r="L630" s="912">
        <f t="shared" si="1"/>
        <v>0</v>
      </c>
      <c r="M630" s="913">
        <f>IFERROR(__xludf.DUMMYFUNCTION("(sum(query(sort(transpose($G630:$K630), 1, false), ""select * limit 4"")))"),0.0)</f>
        <v>0</v>
      </c>
      <c r="N630" s="914"/>
      <c r="O630" s="911"/>
      <c r="P630" s="911"/>
      <c r="Q630" s="911"/>
      <c r="R630" s="911"/>
      <c r="S630" s="915"/>
      <c r="T630" s="916"/>
      <c r="U630" s="911"/>
    </row>
    <row r="631">
      <c r="A631" s="342">
        <v>8873.0</v>
      </c>
      <c r="B631" s="932">
        <f>VLOOKUP(A631,tsnz!A:F,6,FALSE)</f>
        <v>2026</v>
      </c>
      <c r="C631" s="933" t="str">
        <f>VLOOKUP(A631,tsnz!A:E,5,FALSE)</f>
        <v>Full</v>
      </c>
      <c r="D631" s="934" t="str">
        <f>VLOOKUP(A631,tsnz!A:B,2,FALSE)</f>
        <v>Frances Wilde</v>
      </c>
      <c r="E631" s="935" t="s">
        <v>20</v>
      </c>
      <c r="F631" s="936" t="str">
        <f>IF(ISNA(VLOOKUP(A631,tsnz!$A:$G,7,FALSE)), "",(VLOOKUP(A631,tsnz!$A:$G,7,FALSE)))</f>
        <v>B</v>
      </c>
      <c r="G631" s="911" t="str">
        <f t="array" ref="G631">IF(ISNA(VLOOKUP(A631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1" s="911"/>
      <c r="I631" s="911"/>
      <c r="J631" s="911"/>
      <c r="K631" s="911"/>
      <c r="L631" s="912">
        <f t="shared" si="1"/>
        <v>0</v>
      </c>
      <c r="M631" s="913">
        <f>IFERROR(__xludf.DUMMYFUNCTION("(sum(query(sort(transpose($G631:$K631), 1, false), ""select * limit 4"")))"),0.0)</f>
        <v>0</v>
      </c>
      <c r="N631" s="917"/>
      <c r="O631" s="917"/>
      <c r="P631" s="917"/>
      <c r="Q631" s="911"/>
      <c r="R631" s="911"/>
      <c r="S631" s="918"/>
      <c r="T631" s="918"/>
      <c r="U631" s="913"/>
    </row>
    <row r="632">
      <c r="A632" s="724">
        <v>9189.0</v>
      </c>
      <c r="B632" s="924">
        <f>VLOOKUP(A632,tsnz!A:F,6,FALSE)</f>
        <v>2025</v>
      </c>
      <c r="C632" s="925" t="str">
        <f>VLOOKUP(A632,tsnz!A:E,5,FALSE)</f>
        <v>Restricted</v>
      </c>
      <c r="D632" s="926" t="str">
        <f>VLOOKUP(A632,tsnz!A:B,2,FALSE)</f>
        <v>Rory King</v>
      </c>
      <c r="E632" s="927" t="str">
        <f>VLOOKUP(A632,'Team names'!A:G,7,FALSE)</f>
        <v>Waikato Thoroughbreds</v>
      </c>
      <c r="F632" s="928" t="str">
        <f>IF(ISNA(VLOOKUP(A632,tsnz!$A:$G,7,FALSE)), "",(VLOOKUP(A632,tsnz!$A:$G,7,FALSE)))</f>
        <v/>
      </c>
      <c r="G632" s="911" t="str">
        <f t="array" ref="G632">IF(ISNA(VLOOKUP(A632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2" s="911"/>
      <c r="I632" s="911"/>
      <c r="J632" s="911"/>
      <c r="K632" s="911"/>
      <c r="L632" s="912">
        <f t="shared" si="1"/>
        <v>0</v>
      </c>
      <c r="M632" s="913">
        <f>IFERROR(__xludf.DUMMYFUNCTION("(sum(query(sort(transpose($G632:$K632), 1, false), ""select * limit 4"")))"),0.0)</f>
        <v>0</v>
      </c>
      <c r="N632" s="917"/>
      <c r="O632" s="917"/>
      <c r="P632" s="917"/>
      <c r="Q632" s="917"/>
      <c r="R632" s="911"/>
      <c r="S632" s="918"/>
      <c r="T632" s="918"/>
      <c r="U632" s="913"/>
    </row>
    <row r="633">
      <c r="A633" s="724">
        <v>9190.0</v>
      </c>
      <c r="B633" s="924">
        <f>VLOOKUP(A633,tsnz!A:F,6,FALSE)</f>
        <v>2025</v>
      </c>
      <c r="C633" s="925" t="str">
        <f>VLOOKUP(A633,tsnz!A:E,5,FALSE)</f>
        <v>Restricted</v>
      </c>
      <c r="D633" s="926" t="str">
        <f>VLOOKUP(A633,tsnz!A:B,2,FALSE)</f>
        <v>Jason King</v>
      </c>
      <c r="E633" s="927" t="str">
        <f>VLOOKUP(A633,'Team names'!A:G,7,FALSE)</f>
        <v>Waikato Thoroughbreds</v>
      </c>
      <c r="F633" s="928" t="str">
        <f>IF(ISNA(VLOOKUP(A633,tsnz!$A:$G,7,FALSE)), "",(VLOOKUP(A633,tsnz!$A:$G,7,FALSE)))</f>
        <v/>
      </c>
      <c r="G633" s="911" t="str">
        <f t="array" ref="G633">IF(ISNA(VLOOKUP(A633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3" s="911"/>
      <c r="I633" s="911"/>
      <c r="J633" s="911"/>
      <c r="K633" s="911"/>
      <c r="L633" s="912">
        <f t="shared" si="1"/>
        <v>0</v>
      </c>
      <c r="M633" s="913">
        <f>IFERROR(__xludf.DUMMYFUNCTION("(sum(query(sort(transpose($G633:$K633), 1, false), ""select * limit 4"")))"),0.0)</f>
        <v>0</v>
      </c>
      <c r="N633" s="917"/>
      <c r="O633" s="917"/>
      <c r="P633" s="917"/>
      <c r="Q633" s="917"/>
      <c r="R633" s="911"/>
      <c r="S633" s="918"/>
      <c r="T633" s="918"/>
      <c r="U633" s="913"/>
    </row>
    <row r="634">
      <c r="A634" s="724">
        <v>9191.0</v>
      </c>
      <c r="B634" s="924">
        <f>VLOOKUP(A634,tsnz!A:F,6,FALSE)</f>
        <v>2025</v>
      </c>
      <c r="C634" s="925" t="str">
        <f>VLOOKUP(A634,tsnz!A:E,5,FALSE)</f>
        <v>Full</v>
      </c>
      <c r="D634" s="926" t="str">
        <f>VLOOKUP(A634,tsnz!A:B,2,FALSE)</f>
        <v>Sara Penny</v>
      </c>
      <c r="E634" s="927" t="str">
        <f>VLOOKUP(A634,'Team names'!A:G,7,FALSE)</f>
        <v>Waikato Thoroughbreds</v>
      </c>
      <c r="F634" s="928" t="str">
        <f>IF(ISNA(VLOOKUP(A634,tsnz!$A:$G,7,FALSE)), "",(VLOOKUP(A634,tsnz!$A:$G,7,FALSE)))</f>
        <v/>
      </c>
      <c r="G634" s="911" t="str">
        <f t="array" ref="G634">IF(ISNA(VLOOKUP(A634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4" s="911"/>
      <c r="I634" s="911"/>
      <c r="J634" s="911"/>
      <c r="K634" s="911"/>
      <c r="L634" s="912">
        <f t="shared" si="1"/>
        <v>0</v>
      </c>
      <c r="M634" s="913">
        <f>IFERROR(__xludf.DUMMYFUNCTION("(sum(query(sort(transpose($G634:$K634), 1, false), ""select * limit 4"")))"),0.0)</f>
        <v>0</v>
      </c>
      <c r="N634" s="917"/>
      <c r="O634" s="917"/>
      <c r="P634" s="917"/>
      <c r="Q634" s="917"/>
      <c r="R634" s="911"/>
      <c r="S634" s="918"/>
      <c r="T634" s="918"/>
      <c r="U634" s="913"/>
    </row>
    <row r="635">
      <c r="A635" s="342">
        <v>9229.0</v>
      </c>
      <c r="B635" s="924">
        <f>VLOOKUP(A635,tsnz!A:F,6,FALSE)</f>
        <v>2025</v>
      </c>
      <c r="C635" s="925" t="str">
        <f>VLOOKUP(A635,tsnz!A:E,5,FALSE)</f>
        <v>Family</v>
      </c>
      <c r="D635" s="926" t="str">
        <f>VLOOKUP(A635,tsnz!A:B,2,FALSE)</f>
        <v>Leanne Wood</v>
      </c>
      <c r="E635" s="927" t="str">
        <f>VLOOKUP(A635,'Team names'!A:G,7,FALSE)</f>
        <v>Waikato Thoroughbreds</v>
      </c>
      <c r="F635" s="928" t="str">
        <f>IF(ISNA(VLOOKUP(A635,tsnz!$A:$G,7,FALSE)), "",(VLOOKUP(A635,tsnz!$A:$G,7,FALSE)))</f>
        <v>C</v>
      </c>
      <c r="G635" s="911" t="str">
        <f t="array" ref="G635">IF(ISNA(VLOOKUP(A635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5" s="911"/>
      <c r="I635" s="911"/>
      <c r="J635" s="911"/>
      <c r="K635" s="911"/>
      <c r="L635" s="912">
        <f t="shared" si="1"/>
        <v>0</v>
      </c>
      <c r="M635" s="913">
        <f>IFERROR(__xludf.DUMMYFUNCTION("(sum(query(sort(transpose($G635:$K635), 1, false), ""select * limit 4"")))"),0.0)</f>
        <v>0</v>
      </c>
      <c r="N635" s="914"/>
      <c r="O635" s="911"/>
      <c r="P635" s="911"/>
      <c r="Q635" s="911"/>
      <c r="R635" s="911"/>
      <c r="S635" s="915"/>
      <c r="T635" s="916"/>
      <c r="U635" s="913"/>
    </row>
    <row r="636">
      <c r="A636" s="724">
        <v>9230.0</v>
      </c>
      <c r="B636" s="924">
        <f>VLOOKUP(A636,tsnz!A:F,6,FALSE)</f>
        <v>2025</v>
      </c>
      <c r="C636" s="925" t="str">
        <f>VLOOKUP(A636,tsnz!A:E,5,FALSE)</f>
        <v>Full</v>
      </c>
      <c r="D636" s="926" t="str">
        <f>VLOOKUP(A636,tsnz!A:B,2,FALSE)</f>
        <v>Will Hjorth</v>
      </c>
      <c r="E636" s="927" t="str">
        <f>VLOOKUP(A636,'Team names'!A:G,7,FALSE)</f>
        <v>Waikato Thoroughbreds</v>
      </c>
      <c r="F636" s="928" t="str">
        <f>IF(ISNA(VLOOKUP(A636,tsnz!$A:$G,7,FALSE)), "",(VLOOKUP(A636,tsnz!$A:$G,7,FALSE)))</f>
        <v>B</v>
      </c>
      <c r="G636" s="911" t="str">
        <f t="array" ref="G636">IF(ISNA(VLOOKUP(A636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6" s="911"/>
      <c r="I636" s="911"/>
      <c r="J636" s="911"/>
      <c r="K636" s="911"/>
      <c r="L636" s="912">
        <f t="shared" si="1"/>
        <v>0</v>
      </c>
      <c r="M636" s="913">
        <f>IFERROR(__xludf.DUMMYFUNCTION("(sum(query(sort(transpose($G636:$K636), 1, false), ""select * limit 4"")))"),0.0)</f>
        <v>0</v>
      </c>
      <c r="N636" s="914"/>
      <c r="O636" s="911"/>
      <c r="P636" s="911"/>
      <c r="Q636" s="911"/>
      <c r="R636" s="911"/>
      <c r="S636" s="915"/>
      <c r="T636" s="916"/>
      <c r="U636" s="911"/>
    </row>
    <row r="637">
      <c r="A637" s="342">
        <v>9235.0</v>
      </c>
      <c r="B637" s="924">
        <f>VLOOKUP(A637,tsnz!A:F,6,FALSE)</f>
        <v>2025</v>
      </c>
      <c r="C637" s="925" t="str">
        <f>VLOOKUP(A637,tsnz!A:E,5,FALSE)</f>
        <v>Full</v>
      </c>
      <c r="D637" s="926" t="str">
        <f>VLOOKUP(A637,tsnz!A:B,2,FALSE)</f>
        <v>Darren Wood</v>
      </c>
      <c r="E637" s="927" t="str">
        <f>VLOOKUP(A637,'Team names'!A:G,7,FALSE)</f>
        <v>Waikato Thoroughbreds</v>
      </c>
      <c r="F637" s="928" t="str">
        <f>IF(ISNA(VLOOKUP(A637,tsnz!$A:$G,7,FALSE)), "",(VLOOKUP(A637,tsnz!$A:$G,7,FALSE)))</f>
        <v>B</v>
      </c>
      <c r="G637" s="911" t="str">
        <f t="array" ref="G637">IF(ISNA(VLOOKUP(A637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7" s="911"/>
      <c r="I637" s="911"/>
      <c r="J637" s="911"/>
      <c r="K637" s="911"/>
      <c r="L637" s="912">
        <f t="shared" si="1"/>
        <v>0</v>
      </c>
      <c r="M637" s="913">
        <f>IFERROR(__xludf.DUMMYFUNCTION("(sum(query(sort(transpose($G637:$K637), 1, false), ""select * limit 4"")))"),0.0)</f>
        <v>0</v>
      </c>
      <c r="N637" s="914"/>
      <c r="O637" s="911"/>
      <c r="P637" s="911"/>
      <c r="Q637" s="911"/>
      <c r="R637" s="911"/>
      <c r="S637" s="915"/>
      <c r="T637" s="916"/>
      <c r="U637" s="911"/>
    </row>
    <row r="638">
      <c r="A638" s="342">
        <v>9236.0</v>
      </c>
      <c r="B638" s="924">
        <f>VLOOKUP(A638,tsnz!A:F,6,FALSE)</f>
        <v>2025</v>
      </c>
      <c r="C638" s="925" t="str">
        <f>VLOOKUP(A638,tsnz!A:E,5,FALSE)</f>
        <v>Junior</v>
      </c>
      <c r="D638" s="926" t="str">
        <f>VLOOKUP(A638,tsnz!A:B,2,FALSE)</f>
        <v>Elena Wood</v>
      </c>
      <c r="E638" s="927" t="str">
        <f>VLOOKUP(A638,'Team names'!A:G,7,FALSE)</f>
        <v>Waikato Thoroughbreds</v>
      </c>
      <c r="F638" s="928" t="str">
        <f>IF(ISNA(VLOOKUP(A638,tsnz!$A:$G,7,FALSE)), "",(VLOOKUP(A638,tsnz!$A:$G,7,FALSE)))</f>
        <v>B</v>
      </c>
      <c r="G638" s="911" t="str">
        <f t="array" ref="G638">IF(ISNA(VLOOKUP(A638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8" s="911"/>
      <c r="I638" s="911"/>
      <c r="J638" s="911"/>
      <c r="K638" s="911"/>
      <c r="L638" s="912">
        <f t="shared" si="1"/>
        <v>0</v>
      </c>
      <c r="M638" s="913">
        <f>IFERROR(__xludf.DUMMYFUNCTION("(sum(query(sort(transpose($G638:$K638), 1, false), ""select * limit 4"")))"),0.0)</f>
        <v>0</v>
      </c>
      <c r="N638" s="920"/>
      <c r="O638" s="920"/>
      <c r="P638" s="920"/>
      <c r="Q638" s="920"/>
      <c r="R638" s="920"/>
      <c r="S638" s="921">
        <f t="shared" ref="S638:S640" si="25">((SUM(N638:R638)-(ROUND(N638,0)+ROUND(O638,0)+ROUND(P638,0)+ROUND(Q638,0)+ROUND(R638,0)))/10)+ROUND(N638,0)+ROUND(O638,0)+ROUND(P638,0)+ROUND(Q638,0)+ROUND(R638,0)</f>
        <v>0</v>
      </c>
      <c r="T638" s="922"/>
      <c r="U638" s="923">
        <f>IFERROR(__xludf.DUMMYFUNCTION("(sum(query(sort(transpose($N638:$R638), 1, false), ""select * limit 4"")))"),0.0)</f>
        <v>0</v>
      </c>
    </row>
    <row r="639">
      <c r="A639" s="342">
        <v>9237.0</v>
      </c>
      <c r="B639" s="924">
        <f>VLOOKUP(A639,tsnz!A:F,6,FALSE)</f>
        <v>2025</v>
      </c>
      <c r="C639" s="925" t="str">
        <f>VLOOKUP(A639,tsnz!A:E,5,FALSE)</f>
        <v>Junior</v>
      </c>
      <c r="D639" s="926" t="str">
        <f>VLOOKUP(A639,tsnz!A:B,2,FALSE)</f>
        <v>Zach Wood</v>
      </c>
      <c r="E639" s="927" t="str">
        <f>VLOOKUP(A639,'Team names'!A:G,7,FALSE)</f>
        <v>Waikato Thoroughbreds</v>
      </c>
      <c r="F639" s="928" t="str">
        <f>IF(ISNA(VLOOKUP(A639,tsnz!$A:$G,7,FALSE)), "",(VLOOKUP(A639,tsnz!$A:$G,7,FALSE)))</f>
        <v>B</v>
      </c>
      <c r="G639" s="911" t="str">
        <f t="array" ref="G639">IF(ISNA(VLOOKUP(A639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39" s="911"/>
      <c r="I639" s="911"/>
      <c r="J639" s="911"/>
      <c r="K639" s="911"/>
      <c r="L639" s="912">
        <f t="shared" si="1"/>
        <v>0</v>
      </c>
      <c r="M639" s="913">
        <f>IFERROR(__xludf.DUMMYFUNCTION("(sum(query(sort(transpose($G639:$K639), 1, false), ""select * limit 4"")))"),0.0)</f>
        <v>0</v>
      </c>
      <c r="N639" s="920"/>
      <c r="O639" s="920"/>
      <c r="P639" s="920"/>
      <c r="Q639" s="920"/>
      <c r="R639" s="920"/>
      <c r="S639" s="921">
        <f t="shared" si="25"/>
        <v>0</v>
      </c>
      <c r="T639" s="922"/>
      <c r="U639" s="923">
        <f>IFERROR(__xludf.DUMMYFUNCTION("(sum(query(sort(transpose($N639:$R639), 1, false), ""select * limit 4"")))"),0.0)</f>
        <v>0</v>
      </c>
    </row>
    <row r="640">
      <c r="A640" s="342">
        <v>9559.0</v>
      </c>
      <c r="B640" s="924">
        <f>VLOOKUP(A640,tsnz!A:F,6,FALSE)</f>
        <v>2025</v>
      </c>
      <c r="C640" s="925" t="str">
        <f>VLOOKUP(A640,tsnz!A:E,5,FALSE)</f>
        <v>Junior</v>
      </c>
      <c r="D640" s="926" t="str">
        <f>VLOOKUP(A640,tsnz!A:B,2,FALSE)</f>
        <v>Annabel Goodrich</v>
      </c>
      <c r="E640" s="927" t="str">
        <f>VLOOKUP(A640,'Team names'!A:G,7,FALSE)</f>
        <v>Waikato Thoroughbreds</v>
      </c>
      <c r="F640" s="928" t="str">
        <f>IF(ISNA(VLOOKUP(A640,tsnz!$A:$G,7,FALSE)), "",(VLOOKUP(A640,tsnz!$A:$G,7,FALSE)))</f>
        <v>M</v>
      </c>
      <c r="G640" s="911" t="str">
        <f t="array" ref="G640">IF(ISNA(VLOOKUP(A640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0" s="911"/>
      <c r="I640" s="911"/>
      <c r="J640" s="911"/>
      <c r="K640" s="911"/>
      <c r="L640" s="912">
        <f t="shared" si="1"/>
        <v>0</v>
      </c>
      <c r="M640" s="913">
        <f>IFERROR(__xludf.DUMMYFUNCTION("(sum(query(sort(transpose($G640:$K640), 1, false), ""select * limit 4"")))"),0.0)</f>
        <v>0</v>
      </c>
      <c r="N640" s="920"/>
      <c r="O640" s="920"/>
      <c r="P640" s="920"/>
      <c r="Q640" s="920"/>
      <c r="R640" s="920"/>
      <c r="S640" s="921">
        <f t="shared" si="25"/>
        <v>0</v>
      </c>
      <c r="T640" s="922"/>
      <c r="U640" s="923">
        <f>IFERROR(__xludf.DUMMYFUNCTION("(sum(query(sort(transpose($N640:$R640), 1, false), ""select * limit 4"")))"),0.0)</f>
        <v>0</v>
      </c>
    </row>
    <row r="641">
      <c r="A641" s="724">
        <v>9675.0</v>
      </c>
      <c r="B641" s="924">
        <f>VLOOKUP(A641,tsnz!A:F,6,FALSE)</f>
        <v>2025</v>
      </c>
      <c r="C641" s="925" t="str">
        <f>VLOOKUP(A641,tsnz!A:E,5,FALSE)</f>
        <v>Restricted</v>
      </c>
      <c r="D641" s="926" t="str">
        <f>VLOOKUP(A641,tsnz!A:B,2,FALSE)</f>
        <v>Toni Mills</v>
      </c>
      <c r="E641" s="927" t="str">
        <f>VLOOKUP(A641,'Team names'!A:G,7,FALSE)</f>
        <v>Waikato Thoroughbreds</v>
      </c>
      <c r="F641" s="928" t="str">
        <f>IF(ISNA(VLOOKUP(A641,tsnz!$A:$G,7,FALSE)), "",(VLOOKUP(A641,tsnz!$A:$G,7,FALSE)))</f>
        <v>D</v>
      </c>
      <c r="G641" s="911" t="str">
        <f t="array" ref="G641">IF(ISNA(VLOOKUP(A641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1" s="911"/>
      <c r="I641" s="911"/>
      <c r="J641" s="911"/>
      <c r="K641" s="911"/>
      <c r="L641" s="912">
        <f t="shared" si="1"/>
        <v>0</v>
      </c>
      <c r="M641" s="913">
        <f>IFERROR(__xludf.DUMMYFUNCTION("(sum(query(sort(transpose($G641:$K641), 1, false), ""select * limit 4"")))"),0.0)</f>
        <v>0</v>
      </c>
      <c r="N641" s="914"/>
      <c r="O641" s="911"/>
      <c r="P641" s="917"/>
      <c r="Q641" s="911"/>
      <c r="R641" s="911"/>
      <c r="S641" s="918"/>
      <c r="T641" s="918"/>
      <c r="U641" s="913"/>
    </row>
    <row r="642">
      <c r="A642" s="342">
        <v>9938.0</v>
      </c>
      <c r="B642" s="924">
        <f>VLOOKUP(A642,tsnz!A:F,6,FALSE)</f>
        <v>2025</v>
      </c>
      <c r="C642" s="925" t="str">
        <f>VLOOKUP(A642,tsnz!A:E,5,FALSE)</f>
        <v>Full</v>
      </c>
      <c r="D642" s="926" t="str">
        <f>VLOOKUP(A642,tsnz!A:B,2,FALSE)</f>
        <v>Jim Goodrich</v>
      </c>
      <c r="E642" s="927" t="str">
        <f>VLOOKUP(A642,'Team names'!A:G,7,FALSE)</f>
        <v>Waikato Thoroughbreds</v>
      </c>
      <c r="F642" s="928" t="str">
        <f>IF(ISNA(VLOOKUP(A642,tsnz!$A:$G,7,FALSE)), "",(VLOOKUP(A642,tsnz!$A:$G,7,FALSE)))</f>
        <v>A</v>
      </c>
      <c r="G642" s="911" t="str">
        <f t="array" ref="G642">IF(ISNA(VLOOKUP(A642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2" s="911"/>
      <c r="I642" s="911"/>
      <c r="J642" s="911"/>
      <c r="K642" s="911"/>
      <c r="L642" s="912">
        <f t="shared" si="1"/>
        <v>0</v>
      </c>
      <c r="M642" s="913">
        <f>IFERROR(__xludf.DUMMYFUNCTION("(sum(query(sort(transpose($G642:$K642), 1, false), ""select * limit 4"")))"),0.0)</f>
        <v>0</v>
      </c>
      <c r="N642" s="914"/>
      <c r="O642" s="911"/>
      <c r="P642" s="911"/>
      <c r="Q642" s="911"/>
      <c r="R642" s="911"/>
      <c r="S642" s="915"/>
      <c r="T642" s="916"/>
      <c r="U642" s="911"/>
    </row>
    <row r="643">
      <c r="A643" s="724">
        <v>9982.0</v>
      </c>
      <c r="B643" s="924">
        <f>VLOOKUP(A643,tsnz!A:F,6,FALSE)</f>
        <v>2025</v>
      </c>
      <c r="C643" s="925" t="str">
        <f>VLOOKUP(A643,tsnz!A:E,5,FALSE)</f>
        <v>Social</v>
      </c>
      <c r="D643" s="926" t="str">
        <f>VLOOKUP(A643,tsnz!A:B,2,FALSE)</f>
        <v>Rhonda Bau</v>
      </c>
      <c r="E643" s="927" t="str">
        <f>VLOOKUP(A643,'Team names'!A:G,7,FALSE)</f>
        <v>Waikato Thoroughbreds</v>
      </c>
      <c r="F643" s="928" t="str">
        <f>IF(ISNA(VLOOKUP(A643,tsnz!$A:$G,7,FALSE)), "",(VLOOKUP(A643,tsnz!$A:$G,7,FALSE)))</f>
        <v>D</v>
      </c>
      <c r="G643" s="911" t="str">
        <f t="array" ref="G643">IF(ISNA(VLOOKUP(A643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3" s="911"/>
      <c r="I643" s="911"/>
      <c r="J643" s="911"/>
      <c r="K643" s="911"/>
      <c r="L643" s="912">
        <f t="shared" si="1"/>
        <v>0</v>
      </c>
      <c r="M643" s="913">
        <f>IFERROR(__xludf.DUMMYFUNCTION("(sum(query(sort(transpose($G643:$K643), 1, false), ""select * limit 4"")))"),0.0)</f>
        <v>0</v>
      </c>
      <c r="N643" s="917"/>
      <c r="O643" s="917"/>
      <c r="P643" s="917"/>
      <c r="Q643" s="917"/>
      <c r="R643" s="911"/>
      <c r="S643" s="918"/>
      <c r="T643" s="918"/>
      <c r="U643" s="913"/>
    </row>
    <row r="644">
      <c r="A644" s="342">
        <v>10104.0</v>
      </c>
      <c r="B644" s="924">
        <f>VLOOKUP(A644,tsnz!A:F,6,FALSE)</f>
        <v>2025</v>
      </c>
      <c r="C644" s="925" t="str">
        <f>VLOOKUP(A644,tsnz!A:E,5,FALSE)</f>
        <v>Junior</v>
      </c>
      <c r="D644" s="926" t="str">
        <f>VLOOKUP(A644,tsnz!A:B,2,FALSE)</f>
        <v>Cameron de Jong</v>
      </c>
      <c r="E644" s="927" t="str">
        <f>VLOOKUP(A644,'Team names'!A:G,7,FALSE)</f>
        <v>Waikato Thoroughbreds</v>
      </c>
      <c r="F644" s="928" t="str">
        <f>IF(ISNA(VLOOKUP(A644,tsnz!$A:$G,7,FALSE)), "",(VLOOKUP(A644,tsnz!$A:$G,7,FALSE)))</f>
        <v>B</v>
      </c>
      <c r="G644" s="911" t="str">
        <f t="array" ref="G644">IF(ISNA(VLOOKUP(A644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4" s="911"/>
      <c r="I644" s="911"/>
      <c r="J644" s="911"/>
      <c r="K644" s="911"/>
      <c r="L644" s="912">
        <f t="shared" si="1"/>
        <v>0</v>
      </c>
      <c r="M644" s="913">
        <f>IFERROR(__xludf.DUMMYFUNCTION("(sum(query(sort(transpose($G644:$K644), 1, false), ""select * limit 4"")))"),0.0)</f>
        <v>0</v>
      </c>
      <c r="N644" s="920"/>
      <c r="O644" s="920"/>
      <c r="P644" s="920"/>
      <c r="Q644" s="920"/>
      <c r="R644" s="920"/>
      <c r="S644" s="921">
        <f t="shared" ref="S644:S645" si="26">((SUM(N644:R644)-(ROUND(N644,0)+ROUND(O644,0)+ROUND(P644,0)+ROUND(Q644,0)+ROUND(R644,0)))/10)+ROUND(N644,0)+ROUND(O644,0)+ROUND(P644,0)+ROUND(Q644,0)+ROUND(R644,0)</f>
        <v>0</v>
      </c>
      <c r="T644" s="922"/>
      <c r="U644" s="923">
        <f>IFERROR(__xludf.DUMMYFUNCTION("(sum(query(sort(transpose($N644:$R644), 1, false), ""select * limit 4"")))"),0.0)</f>
        <v>0</v>
      </c>
    </row>
    <row r="645">
      <c r="A645" s="342">
        <v>10111.0</v>
      </c>
      <c r="B645" s="924">
        <f>VLOOKUP(A645,tsnz!A:F,6,FALSE)</f>
        <v>2025</v>
      </c>
      <c r="C645" s="925" t="str">
        <f>VLOOKUP(A645,tsnz!A:E,5,FALSE)</f>
        <v>Junior</v>
      </c>
      <c r="D645" s="926" t="str">
        <f>VLOOKUP(A645,tsnz!A:B,2,FALSE)</f>
        <v>Chelsea Bau</v>
      </c>
      <c r="E645" s="927" t="str">
        <f>VLOOKUP(A645,'Team names'!A:G,7,FALSE)</f>
        <v>Waikato Thoroughbreds</v>
      </c>
      <c r="F645" s="928" t="str">
        <f>IF(ISNA(VLOOKUP(A645,tsnz!$A:$G,7,FALSE)), "",(VLOOKUP(A645,tsnz!$A:$G,7,FALSE)))</f>
        <v>A</v>
      </c>
      <c r="G645" s="911" t="str">
        <f t="array" ref="G645">IF(ISNA(VLOOKUP(A645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5" s="911"/>
      <c r="I645" s="911"/>
      <c r="J645" s="911"/>
      <c r="K645" s="911"/>
      <c r="L645" s="912">
        <f t="shared" si="1"/>
        <v>0</v>
      </c>
      <c r="M645" s="913">
        <f>IFERROR(__xludf.DUMMYFUNCTION("(sum(query(sort(transpose($G645:$K645), 1, false), ""select * limit 4"")))"),0.0)</f>
        <v>0</v>
      </c>
      <c r="N645" s="920"/>
      <c r="O645" s="920"/>
      <c r="P645" s="920"/>
      <c r="Q645" s="920"/>
      <c r="R645" s="920"/>
      <c r="S645" s="921">
        <f t="shared" si="26"/>
        <v>0</v>
      </c>
      <c r="T645" s="922"/>
      <c r="U645" s="923">
        <f>IFERROR(__xludf.DUMMYFUNCTION("(sum(query(sort(transpose($N645:$R645), 1, false), ""select * limit 4"")))"),0.0)</f>
        <v>0</v>
      </c>
    </row>
    <row r="646">
      <c r="A646" s="724">
        <v>10182.0</v>
      </c>
      <c r="B646" s="924">
        <f>VLOOKUP(A646,tsnz!A:F,6,FALSE)</f>
        <v>2025</v>
      </c>
      <c r="C646" s="925" t="str">
        <f>VLOOKUP(A646,tsnz!A:E,5,FALSE)</f>
        <v>Full</v>
      </c>
      <c r="D646" s="926" t="str">
        <f>VLOOKUP(A646,tsnz!A:B,2,FALSE)</f>
        <v>Bhagyashree Katke</v>
      </c>
      <c r="E646" s="927" t="str">
        <f>VLOOKUP(A646,'Team names'!A:G,7,FALSE)</f>
        <v>Waikato Thoroughbreds</v>
      </c>
      <c r="F646" s="928" t="str">
        <f>IF(ISNA(VLOOKUP(A646,tsnz!$A:$G,7,FALSE)), "",(VLOOKUP(A646,tsnz!$A:$G,7,FALSE)))</f>
        <v>None</v>
      </c>
      <c r="G646" s="911" t="str">
        <f t="array" ref="G646">IF(ISNA(VLOOKUP(A646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6" s="911"/>
      <c r="I646" s="911"/>
      <c r="J646" s="911"/>
      <c r="K646" s="911"/>
      <c r="L646" s="912">
        <f t="shared" si="1"/>
        <v>0</v>
      </c>
      <c r="M646" s="913">
        <f>IFERROR(__xludf.DUMMYFUNCTION("(sum(query(sort(transpose($G646:$K646), 1, false), ""select * limit 4"")))"),0.0)</f>
        <v>0</v>
      </c>
      <c r="N646" s="914"/>
      <c r="O646" s="911"/>
      <c r="P646" s="917"/>
      <c r="Q646" s="911"/>
      <c r="R646" s="911"/>
      <c r="S646" s="918"/>
      <c r="T646" s="918"/>
      <c r="U646" s="913"/>
    </row>
    <row r="647">
      <c r="A647" s="724">
        <v>10289.0</v>
      </c>
      <c r="B647" s="924">
        <f>VLOOKUP(A647,tsnz!A:F,6,FALSE)</f>
        <v>2025</v>
      </c>
      <c r="C647" s="925" t="str">
        <f>VLOOKUP(A647,tsnz!A:E,5,FALSE)</f>
        <v>Junior</v>
      </c>
      <c r="D647" s="926" t="str">
        <f>VLOOKUP(A647,tsnz!A:B,2,FALSE)</f>
        <v>Andrew Fairweather</v>
      </c>
      <c r="E647" s="927" t="str">
        <f>VLOOKUP(A647,'Team names'!A:G,7,FALSE)</f>
        <v>Waikato Thoroughbreds</v>
      </c>
      <c r="F647" s="928" t="str">
        <f>IF(ISNA(VLOOKUP(A647,tsnz!$A:$G,7,FALSE)), "",(VLOOKUP(A647,tsnz!$A:$G,7,FALSE)))</f>
        <v>D</v>
      </c>
      <c r="G647" s="911" t="str">
        <f t="array" ref="G647">IF(ISNA(VLOOKUP(A647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7" s="911"/>
      <c r="I647" s="911"/>
      <c r="J647" s="911"/>
      <c r="K647" s="911"/>
      <c r="L647" s="912">
        <f t="shared" si="1"/>
        <v>0</v>
      </c>
      <c r="M647" s="913">
        <f>IFERROR(__xludf.DUMMYFUNCTION("(sum(query(sort(transpose($G647:$K647), 1, false), ""select * limit 4"")))"),0.0)</f>
        <v>0</v>
      </c>
      <c r="N647" s="914"/>
      <c r="O647" s="911"/>
      <c r="P647" s="917"/>
      <c r="Q647" s="911"/>
      <c r="R647" s="911"/>
      <c r="S647" s="918"/>
      <c r="T647" s="918"/>
      <c r="U647" s="913">
        <f>IFERROR(__xludf.DUMMYFUNCTION("(sum(query(sort(transpose($N647:$P647), 1, false), ""select * limit 4"")))"),0.0)</f>
        <v>0</v>
      </c>
    </row>
    <row r="648">
      <c r="A648" s="724">
        <v>10293.0</v>
      </c>
      <c r="B648" s="924">
        <f>VLOOKUP(A648,tsnz!A:F,6,FALSE)</f>
        <v>2025</v>
      </c>
      <c r="C648" s="925" t="str">
        <f>VLOOKUP(A648,tsnz!A:E,5,FALSE)</f>
        <v>Junior</v>
      </c>
      <c r="D648" s="926" t="str">
        <f>VLOOKUP(A648,tsnz!A:B,2,FALSE)</f>
        <v>Liv Pratt</v>
      </c>
      <c r="E648" s="927" t="str">
        <f>VLOOKUP(A648,'Team names'!A:G,7,FALSE)</f>
        <v>Waikato Thoroughbreds</v>
      </c>
      <c r="F648" s="928" t="str">
        <f>IF(ISNA(VLOOKUP(A648,tsnz!$A:$G,7,FALSE)), "",(VLOOKUP(A648,tsnz!$A:$G,7,FALSE)))</f>
        <v>D</v>
      </c>
      <c r="G648" s="911" t="str">
        <f t="array" ref="G648">IF(ISNA(VLOOKUP(A648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8" s="911"/>
      <c r="I648" s="911"/>
      <c r="J648" s="911"/>
      <c r="K648" s="911"/>
      <c r="L648" s="912">
        <f t="shared" si="1"/>
        <v>0</v>
      </c>
      <c r="M648" s="913">
        <f>IFERROR(__xludf.DUMMYFUNCTION("(sum(query(sort(transpose($G648:$K648), 1, false), ""select * limit 4"")))"),0.0)</f>
        <v>0</v>
      </c>
      <c r="N648" s="917"/>
      <c r="O648" s="917"/>
      <c r="P648" s="917"/>
      <c r="Q648" s="917"/>
      <c r="R648" s="911"/>
      <c r="S648" s="918"/>
      <c r="T648" s="918"/>
      <c r="U648" s="913">
        <f>IFERROR(__xludf.DUMMYFUNCTION("(sum(query(sort(transpose($N648:$P648), 1, false), ""select * limit 4"")))"),0.0)</f>
        <v>0</v>
      </c>
    </row>
    <row r="649">
      <c r="A649" s="724">
        <v>10294.0</v>
      </c>
      <c r="B649" s="924">
        <f>VLOOKUP(A649,tsnz!A:F,6,FALSE)</f>
        <v>2025</v>
      </c>
      <c r="C649" s="925" t="str">
        <f>VLOOKUP(A649,tsnz!A:E,5,FALSE)</f>
        <v>First Year - Full</v>
      </c>
      <c r="D649" s="926" t="str">
        <f>VLOOKUP(A649,tsnz!A:B,2,FALSE)</f>
        <v>Benjamin Durham</v>
      </c>
      <c r="E649" s="927" t="str">
        <f>VLOOKUP(A649,'Team names'!A:G,7,FALSE)</f>
        <v>Waikato Thoroughbreds</v>
      </c>
      <c r="F649" s="928" t="str">
        <f>IF(ISNA(VLOOKUP(A649,tsnz!$A:$G,7,FALSE)), "",(VLOOKUP(A649,tsnz!$A:$G,7,FALSE)))</f>
        <v>C</v>
      </c>
      <c r="G649" s="911" t="str">
        <f t="array" ref="G649">IF(ISNA(VLOOKUP(A649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49" s="911"/>
      <c r="I649" s="911"/>
      <c r="J649" s="931"/>
      <c r="K649" s="911"/>
      <c r="L649" s="912">
        <f t="shared" si="1"/>
        <v>0</v>
      </c>
      <c r="M649" s="913">
        <f>IFERROR(__xludf.DUMMYFUNCTION("(sum(query(sort(transpose($G649:$K649), 1, false), ""select * limit 4"")))"),0.0)</f>
        <v>0</v>
      </c>
      <c r="N649" s="914"/>
      <c r="O649" s="911"/>
      <c r="P649" s="911"/>
      <c r="Q649" s="911"/>
      <c r="R649" s="911"/>
      <c r="S649" s="915"/>
      <c r="T649" s="916"/>
      <c r="U649" s="913"/>
    </row>
    <row r="650">
      <c r="A650" s="724">
        <v>10300.0</v>
      </c>
      <c r="B650" s="924">
        <f>VLOOKUP(A650,tsnz!A:F,6,FALSE)</f>
        <v>2025</v>
      </c>
      <c r="C650" s="925" t="str">
        <f>VLOOKUP(A650,tsnz!A:E,5,FALSE)</f>
        <v>Junior</v>
      </c>
      <c r="D650" s="926" t="str">
        <f>VLOOKUP(A650,tsnz!A:B,2,FALSE)</f>
        <v>Alex Rye</v>
      </c>
      <c r="E650" s="927" t="str">
        <f>VLOOKUP(A650,'Team names'!A:G,7,FALSE)</f>
        <v>Waikato Thoroughbreds</v>
      </c>
      <c r="F650" s="928" t="str">
        <f>IF(ISNA(VLOOKUP(A650,tsnz!$A:$G,7,FALSE)), "",(VLOOKUP(A650,tsnz!$A:$G,7,FALSE)))</f>
        <v>D</v>
      </c>
      <c r="G650" s="911" t="str">
        <f t="array" ref="G650">IF(ISNA(VLOOKUP(A650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0" s="911"/>
      <c r="I650" s="911"/>
      <c r="J650" s="911"/>
      <c r="K650" s="911"/>
      <c r="L650" s="912">
        <f t="shared" si="1"/>
        <v>0</v>
      </c>
      <c r="M650" s="913">
        <f>IFERROR(__xludf.DUMMYFUNCTION("(sum(query(sort(transpose($G650:$K650), 1, false), ""select * limit 4"")))"),0.0)</f>
        <v>0</v>
      </c>
      <c r="N650" s="914"/>
      <c r="O650" s="911"/>
      <c r="P650" s="917"/>
      <c r="Q650" s="911"/>
      <c r="R650" s="911"/>
      <c r="S650" s="918"/>
      <c r="T650" s="918"/>
      <c r="U650" s="913">
        <f>IFERROR(__xludf.DUMMYFUNCTION("(sum(query(sort(transpose($N650:$P650), 1, false), ""select * limit 4"")))"),0.0)</f>
        <v>0</v>
      </c>
    </row>
    <row r="651">
      <c r="A651" s="853">
        <v>10301.0</v>
      </c>
      <c r="B651" s="924">
        <f>VLOOKUP(A651,tsnz!A:F,6,FALSE)</f>
        <v>2026</v>
      </c>
      <c r="C651" s="925" t="str">
        <f>VLOOKUP(A651,tsnz!A:E,5,FALSE)</f>
        <v>Junior</v>
      </c>
      <c r="D651" s="926" t="str">
        <f>VLOOKUP(A651,tsnz!A:B,2,FALSE)</f>
        <v>Amie Duncan</v>
      </c>
      <c r="E651" s="927" t="str">
        <f>VLOOKUP(A651,'Team names'!A:G,7,FALSE)</f>
        <v>Waikato Thoroughbreds</v>
      </c>
      <c r="F651" s="928" t="str">
        <f>IF(ISNA(VLOOKUP(A651,tsnz!$A:$G,7,FALSE)), "",(VLOOKUP(A651,tsnz!$A:$G,7,FALSE)))</f>
        <v>C</v>
      </c>
      <c r="G651" s="911" t="str">
        <f t="array" ref="G651">IF(ISNA(VLOOKUP(A651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1" s="911"/>
      <c r="I651" s="911"/>
      <c r="J651" s="911"/>
      <c r="K651" s="911"/>
      <c r="L651" s="912">
        <f t="shared" si="1"/>
        <v>0</v>
      </c>
      <c r="M651" s="913">
        <f>IFERROR(__xludf.DUMMYFUNCTION("(sum(query(sort(transpose($G651:$K651), 1, false), ""select * limit 4"")))"),0.0)</f>
        <v>0</v>
      </c>
      <c r="N651" s="920"/>
      <c r="O651" s="920"/>
      <c r="P651" s="920"/>
      <c r="Q651" s="920"/>
      <c r="R651" s="920"/>
      <c r="S651" s="921">
        <f>((SUM(N651:R651)-(ROUND(N651,0)+ROUND(O651,0)+ROUND(P651,0)+ROUND(Q651,0)+ROUND(R651,0)))/10)+ROUND(N651,0)+ROUND(O651,0)+ROUND(P651,0)+ROUND(Q651,0)+ROUND(R651,0)</f>
        <v>0</v>
      </c>
      <c r="T651" s="922"/>
      <c r="U651" s="923">
        <f>IFERROR(__xludf.DUMMYFUNCTION("(sum(query(sort(transpose($N651:$R651), 1, false), ""select * limit 4"")))"),0.0)</f>
        <v>0</v>
      </c>
    </row>
    <row r="652">
      <c r="A652" s="853">
        <v>10318.0</v>
      </c>
      <c r="B652" s="924">
        <f>VLOOKUP(A652,tsnz!A:F,6,FALSE)</f>
        <v>2025</v>
      </c>
      <c r="C652" s="925" t="str">
        <f>VLOOKUP(A652,tsnz!A:E,5,FALSE)</f>
        <v>First Year - Full</v>
      </c>
      <c r="D652" s="926" t="str">
        <f>VLOOKUP(A652,tsnz!A:B,2,FALSE)</f>
        <v>Gary Olivier</v>
      </c>
      <c r="E652" s="927" t="str">
        <f>VLOOKUP(A652,'Team names'!A:G,7,FALSE)</f>
        <v>Waikato Thoroughbreds</v>
      </c>
      <c r="F652" s="928" t="str">
        <f>IF(ISNA(VLOOKUP(A652,tsnz!$A:$G,7,FALSE)), "",(VLOOKUP(A652,tsnz!$A:$G,7,FALSE)))</f>
        <v>D</v>
      </c>
      <c r="G652" s="911" t="str">
        <f t="array" ref="G652">IF(ISNA(VLOOKUP(A652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2" s="911"/>
      <c r="I652" s="911"/>
      <c r="J652" s="911"/>
      <c r="K652" s="911"/>
      <c r="L652" s="912">
        <f t="shared" si="1"/>
        <v>0</v>
      </c>
      <c r="M652" s="913">
        <f>IFERROR(__xludf.DUMMYFUNCTION("(sum(query(sort(transpose($G652:$K652), 1, false), ""select * limit 4"")))"),0.0)</f>
        <v>0</v>
      </c>
      <c r="N652" s="914"/>
      <c r="O652" s="911"/>
      <c r="P652" s="917"/>
      <c r="Q652" s="911"/>
      <c r="R652" s="911"/>
      <c r="S652" s="918"/>
      <c r="T652" s="918"/>
      <c r="U652" s="913"/>
    </row>
    <row r="653">
      <c r="A653" s="853">
        <v>10335.0</v>
      </c>
      <c r="B653" s="924">
        <f>VLOOKUP(A653,tsnz!A:F,6,FALSE)</f>
        <v>2025</v>
      </c>
      <c r="C653" s="925" t="str">
        <f>VLOOKUP(A653,tsnz!A:E,5,FALSE)</f>
        <v>First Year - Full</v>
      </c>
      <c r="D653" s="926" t="str">
        <f>VLOOKUP(A653,tsnz!A:B,2,FALSE)</f>
        <v>Emma James-Ries</v>
      </c>
      <c r="E653" s="927" t="str">
        <f>VLOOKUP(A653,'Team names'!A:G,7,FALSE)</f>
        <v>Waikato Thoroughbreds</v>
      </c>
      <c r="F653" s="928" t="str">
        <f>IF(ISNA(VLOOKUP(A653,tsnz!$A:$G,7,FALSE)), "",(VLOOKUP(A653,tsnz!$A:$G,7,FALSE)))</f>
        <v>B</v>
      </c>
      <c r="G653" s="911" t="str">
        <f t="array" ref="G653">IF(ISNA(VLOOKUP(A653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3" s="911"/>
      <c r="I653" s="911"/>
      <c r="J653" s="911"/>
      <c r="K653" s="911"/>
      <c r="L653" s="912">
        <f t="shared" si="1"/>
        <v>0</v>
      </c>
      <c r="M653" s="913">
        <f>IFERROR(__xludf.DUMMYFUNCTION("(sum(query(sort(transpose($G653:$K653), 1, false), ""select * limit 4"")))"),0.0)</f>
        <v>0</v>
      </c>
      <c r="N653" s="914"/>
      <c r="O653" s="911"/>
      <c r="P653" s="911"/>
      <c r="Q653" s="911"/>
      <c r="R653" s="911"/>
      <c r="S653" s="915"/>
      <c r="T653" s="916"/>
      <c r="U653" s="911"/>
    </row>
    <row r="654">
      <c r="A654" s="853">
        <v>10389.0</v>
      </c>
      <c r="B654" s="924">
        <f>VLOOKUP(A654,tsnz!A:F,6,FALSE)</f>
        <v>2025</v>
      </c>
      <c r="C654" s="925" t="str">
        <f>VLOOKUP(A654,tsnz!A:E,5,FALSE)</f>
        <v>Junior</v>
      </c>
      <c r="D654" s="926" t="str">
        <f>VLOOKUP(A654,tsnz!A:B,2,FALSE)</f>
        <v>Cooper Billing</v>
      </c>
      <c r="E654" s="927" t="str">
        <f>VLOOKUP(A654,'Team names'!A:G,7,FALSE)</f>
        <v>Waikato Thoroughbreds</v>
      </c>
      <c r="F654" s="928" t="str">
        <f>IF(ISNA(VLOOKUP(A654,tsnz!$A:$G,7,FALSE)), "",(VLOOKUP(A654,tsnz!$A:$G,7,FALSE)))</f>
        <v>D</v>
      </c>
      <c r="G654" s="911" t="str">
        <f t="array" ref="G654">IF(ISNA(VLOOKUP(A654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4" s="911"/>
      <c r="I654" s="911"/>
      <c r="J654" s="911"/>
      <c r="K654" s="911"/>
      <c r="L654" s="912">
        <f t="shared" si="1"/>
        <v>0</v>
      </c>
      <c r="M654" s="913">
        <f>IFERROR(__xludf.DUMMYFUNCTION("(sum(query(sort(transpose($G654:$K654), 1, false), ""select * limit 4"")))"),0.0)</f>
        <v>0</v>
      </c>
      <c r="N654" s="914"/>
      <c r="O654" s="911"/>
      <c r="P654" s="917"/>
      <c r="Q654" s="911"/>
      <c r="R654" s="911"/>
      <c r="S654" s="918"/>
      <c r="T654" s="918"/>
      <c r="U654" s="913">
        <f>IFERROR(__xludf.DUMMYFUNCTION("(sum(query(sort(transpose($N654:$P654), 1, false), ""select * limit 4"")))"),0.0)</f>
        <v>0</v>
      </c>
    </row>
    <row r="655">
      <c r="A655" s="853">
        <v>10390.0</v>
      </c>
      <c r="B655" s="924">
        <f>VLOOKUP(A655,tsnz!A:F,6,FALSE)</f>
        <v>2025</v>
      </c>
      <c r="C655" s="925" t="str">
        <f>VLOOKUP(A655,tsnz!A:E,5,FALSE)</f>
        <v>Family</v>
      </c>
      <c r="D655" s="926" t="str">
        <f>VLOOKUP(A655,tsnz!A:B,2,FALSE)</f>
        <v>Konrad Ries</v>
      </c>
      <c r="E655" s="927" t="str">
        <f>VLOOKUP(A655,'Team names'!A:G,7,FALSE)</f>
        <v>Waikato Thoroughbreds</v>
      </c>
      <c r="F655" s="928" t="str">
        <f>IF(ISNA(VLOOKUP(A655,tsnz!$A:$G,7,FALSE)), "",(VLOOKUP(A655,tsnz!$A:$G,7,FALSE)))</f>
        <v>D</v>
      </c>
      <c r="G655" s="911" t="str">
        <f t="array" ref="G655">IF(ISNA(VLOOKUP(A655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5" s="911"/>
      <c r="I655" s="911"/>
      <c r="J655" s="911"/>
      <c r="K655" s="911"/>
      <c r="L655" s="912">
        <f t="shared" si="1"/>
        <v>0</v>
      </c>
      <c r="M655" s="913">
        <f>IFERROR(__xludf.DUMMYFUNCTION("(sum(query(sort(transpose($G655:$K655), 1, false), ""select * limit 4"")))"),0.0)</f>
        <v>0</v>
      </c>
      <c r="N655" s="914"/>
      <c r="O655" s="911"/>
      <c r="P655" s="911"/>
      <c r="Q655" s="911"/>
      <c r="R655" s="911"/>
      <c r="S655" s="915"/>
      <c r="T655" s="916"/>
      <c r="U655" s="911"/>
    </row>
    <row r="656">
      <c r="A656" s="853">
        <v>10394.0</v>
      </c>
      <c r="B656" s="924">
        <f>VLOOKUP(A656,tsnz!A:F,6,FALSE)</f>
        <v>2025</v>
      </c>
      <c r="C656" s="925" t="str">
        <f>VLOOKUP(A656,tsnz!A:E,5,FALSE)</f>
        <v>First Year - Full</v>
      </c>
      <c r="D656" s="926" t="str">
        <f>VLOOKUP(A656,tsnz!A:B,2,FALSE)</f>
        <v>Tee Maruera</v>
      </c>
      <c r="E656" s="927" t="str">
        <f>VLOOKUP(A656,'Team names'!A:G,7,FALSE)</f>
        <v>Waikato Thoroughbreds</v>
      </c>
      <c r="F656" s="928" t="str">
        <f>IF(ISNA(VLOOKUP(A656,tsnz!$A:$G,7,FALSE)), "",(VLOOKUP(A656,tsnz!$A:$G,7,FALSE)))</f>
        <v>D</v>
      </c>
      <c r="G656" s="911" t="str">
        <f t="array" ref="G656">IF(ISNA(VLOOKUP(A656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6" s="911"/>
      <c r="I656" s="911"/>
      <c r="J656" s="911"/>
      <c r="K656" s="911"/>
      <c r="L656" s="912">
        <f t="shared" si="1"/>
        <v>0</v>
      </c>
      <c r="M656" s="913">
        <f>IFERROR(__xludf.DUMMYFUNCTION("(sum(query(sort(transpose($G656:$K656), 1, false), ""select * limit 4"")))"),0.0)</f>
        <v>0</v>
      </c>
      <c r="N656" s="914"/>
      <c r="O656" s="911"/>
      <c r="P656" s="911"/>
      <c r="Q656" s="911"/>
      <c r="R656" s="911"/>
      <c r="S656" s="915"/>
      <c r="T656" s="915"/>
      <c r="U656" s="911"/>
    </row>
    <row r="657">
      <c r="A657" s="724">
        <v>7211.0</v>
      </c>
      <c r="B657" s="924">
        <f>VLOOKUP(A657,tsnz!A:F,6,FALSE)</f>
        <v>2025</v>
      </c>
      <c r="C657" s="925" t="str">
        <f>VLOOKUP(A657,tsnz!A:E,5,FALSE)</f>
        <v>Super</v>
      </c>
      <c r="D657" s="926" t="str">
        <f>VLOOKUP(A657,tsnz!A:B,2,FALSE)</f>
        <v>Trevor Smith</v>
      </c>
      <c r="E657" s="927" t="str">
        <f>VLOOKUP(A657,'Team names'!A:G,7,FALSE)</f>
        <v>Waikato Thoroughbreds</v>
      </c>
      <c r="F657" s="928" t="str">
        <f>IF(ISNA(VLOOKUP(A657,tsnz!$A:$G,7,FALSE)), "",(VLOOKUP(A657,tsnz!$A:$G,7,FALSE)))</f>
        <v>C</v>
      </c>
      <c r="G657" s="911" t="str">
        <f t="array" ref="G657">IF(ISNA(VLOOKUP(A657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7" s="911"/>
      <c r="I657" s="911"/>
      <c r="J657" s="911"/>
      <c r="K657" s="911"/>
      <c r="L657" s="912">
        <f t="shared" si="1"/>
        <v>0</v>
      </c>
      <c r="M657" s="913">
        <f>IFERROR(__xludf.DUMMYFUNCTION("(sum(query(sort(transpose($G657:$K657), 1, false), ""select * limit 4"")))"),0.0)</f>
        <v>0</v>
      </c>
      <c r="N657" s="917"/>
      <c r="O657" s="917"/>
      <c r="P657" s="917"/>
      <c r="Q657" s="911"/>
      <c r="R657" s="911"/>
      <c r="S657" s="918"/>
      <c r="T657" s="918"/>
      <c r="U657" s="913"/>
    </row>
    <row r="658">
      <c r="A658" s="862">
        <v>1088.0</v>
      </c>
      <c r="B658" s="906">
        <f>VLOOKUP(A658,tsnz!A:F,6,FALSE)</f>
        <v>2026</v>
      </c>
      <c r="C658" s="907" t="str">
        <f>VLOOKUP(A658,tsnz!A:E,5,FALSE)</f>
        <v>Full</v>
      </c>
      <c r="D658" s="908" t="str">
        <f>VLOOKUP(A658,tsnz!A:B,2,FALSE)</f>
        <v>Paul Turner</v>
      </c>
      <c r="E658" s="909" t="str">
        <f>VLOOKUP(A658,'Team names'!A:G,7,FALSE)</f>
        <v>Wanganui Warriors</v>
      </c>
      <c r="F658" s="910" t="str">
        <f>IF(ISNA(VLOOKUP(A658,tsnz!$A:$G,7,FALSE)), "",(VLOOKUP(A658,tsnz!$A:$G,7,FALSE)))</f>
        <v>B</v>
      </c>
      <c r="G658" s="911" t="str">
        <f t="array" ref="G658">IF(ISNA(VLOOKUP(A658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8" s="911"/>
      <c r="I658" s="911"/>
      <c r="J658" s="911"/>
      <c r="K658" s="911"/>
      <c r="L658" s="912">
        <f t="shared" si="1"/>
        <v>0</v>
      </c>
      <c r="M658" s="913">
        <f>IFERROR(__xludf.DUMMYFUNCTION("(sum(query(sort(transpose($G658:$K658), 1, false), ""select * limit 4"")))"),0.0)</f>
        <v>0</v>
      </c>
      <c r="N658" s="914"/>
      <c r="O658" s="911"/>
      <c r="P658" s="911"/>
      <c r="Q658" s="911"/>
      <c r="R658" s="911"/>
      <c r="S658" s="915"/>
      <c r="T658" s="916"/>
      <c r="U658" s="911"/>
    </row>
    <row r="659">
      <c r="A659" s="724">
        <v>1225.0</v>
      </c>
      <c r="B659" s="906">
        <f>VLOOKUP(A659,tsnz!A:F,6,FALSE)</f>
        <v>2025</v>
      </c>
      <c r="C659" s="907" t="str">
        <f>VLOOKUP(A659,tsnz!A:E,5,FALSE)</f>
        <v>Super</v>
      </c>
      <c r="D659" s="908" t="str">
        <f>VLOOKUP(A659,tsnz!A:B,2,FALSE)</f>
        <v>Graeme Simpson</v>
      </c>
      <c r="E659" s="909" t="str">
        <f>VLOOKUP(A659,'Team names'!A:G,7,FALSE)</f>
        <v>Wanganui Warriors</v>
      </c>
      <c r="F659" s="910" t="str">
        <f>IF(ISNA(VLOOKUP(A659,tsnz!$A:$G,7,FALSE)), "",(VLOOKUP(A659,tsnz!$A:$G,7,FALSE)))</f>
        <v>C</v>
      </c>
      <c r="G659" s="911" t="str">
        <f t="array" ref="G659">IF(ISNA(VLOOKUP(A659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59" s="911"/>
      <c r="I659" s="911"/>
      <c r="J659" s="911"/>
      <c r="K659" s="911"/>
      <c r="L659" s="912">
        <f t="shared" si="1"/>
        <v>0</v>
      </c>
      <c r="M659" s="913">
        <f>IFERROR(__xludf.DUMMYFUNCTION("(sum(query(sort(transpose($G659:$K659), 1, false), ""select * limit 4"")))"),0.0)</f>
        <v>0</v>
      </c>
      <c r="N659" s="914"/>
      <c r="O659" s="911"/>
      <c r="P659" s="917"/>
      <c r="Q659" s="911"/>
      <c r="R659" s="911"/>
      <c r="S659" s="918"/>
      <c r="T659" s="918"/>
      <c r="U659" s="913"/>
    </row>
    <row r="660">
      <c r="A660" s="342">
        <v>1392.0</v>
      </c>
      <c r="B660" s="906">
        <f>VLOOKUP(A660,tsnz!A:F,6,FALSE)</f>
        <v>2026</v>
      </c>
      <c r="C660" s="907" t="str">
        <f>VLOOKUP(A660,tsnz!A:E,5,FALSE)</f>
        <v>Super</v>
      </c>
      <c r="D660" s="908" t="str">
        <f>VLOOKUP(A660,tsnz!A:B,2,FALSE)</f>
        <v>Gary Cuff</v>
      </c>
      <c r="E660" s="909" t="str">
        <f>VLOOKUP(A660,'Team names'!A:G,7,FALSE)</f>
        <v>Wanganui Warriors</v>
      </c>
      <c r="F660" s="910" t="str">
        <f>IF(ISNA(VLOOKUP(A660,tsnz!$A:$G,7,FALSE)), "",(VLOOKUP(A660,tsnz!$A:$G,7,FALSE)))</f>
        <v>A</v>
      </c>
      <c r="G660" s="911" t="str">
        <f t="array" ref="G660">IF(ISNA(VLOOKUP(A660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0" s="911"/>
      <c r="I660" s="911"/>
      <c r="J660" s="911"/>
      <c r="K660" s="911"/>
      <c r="L660" s="912">
        <f t="shared" si="1"/>
        <v>0</v>
      </c>
      <c r="M660" s="913">
        <f>IFERROR(__xludf.DUMMYFUNCTION("(sum(query(sort(transpose($G660:$K660), 1, false), ""select * limit 4"")))"),0.0)</f>
        <v>0</v>
      </c>
      <c r="N660" s="914"/>
      <c r="O660" s="911"/>
      <c r="P660" s="911"/>
      <c r="Q660" s="911"/>
      <c r="R660" s="911"/>
      <c r="S660" s="915"/>
      <c r="T660" s="916"/>
      <c r="U660" s="911"/>
    </row>
    <row r="661">
      <c r="A661" s="342">
        <v>2398.0</v>
      </c>
      <c r="B661" s="906">
        <f>VLOOKUP(A661,tsnz!A:F,6,FALSE)</f>
        <v>2025</v>
      </c>
      <c r="C661" s="907" t="str">
        <f>VLOOKUP(A661,tsnz!A:E,5,FALSE)</f>
        <v>Super</v>
      </c>
      <c r="D661" s="908" t="str">
        <f>VLOOKUP(A661,tsnz!A:B,2,FALSE)</f>
        <v>Dave Westcott</v>
      </c>
      <c r="E661" s="909" t="str">
        <f>VLOOKUP(A661,'Team names'!A:G,7,FALSE)</f>
        <v>Wanganui Warriors</v>
      </c>
      <c r="F661" s="910" t="str">
        <f>IF(ISNA(VLOOKUP(A661,tsnz!$A:$G,7,FALSE)), "",(VLOOKUP(A661,tsnz!$A:$G,7,FALSE)))</f>
        <v>B</v>
      </c>
      <c r="G661" s="911" t="str">
        <f t="array" ref="G661">IF(ISNA(VLOOKUP(A661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1" s="911"/>
      <c r="I661" s="911"/>
      <c r="J661" s="911"/>
      <c r="K661" s="911"/>
      <c r="L661" s="912">
        <f t="shared" si="1"/>
        <v>0</v>
      </c>
      <c r="M661" s="913">
        <f>IFERROR(__xludf.DUMMYFUNCTION("(sum(query(sort(transpose($G661:$K661), 1, false), ""select * limit 4"")))"),0.0)</f>
        <v>0</v>
      </c>
      <c r="N661" s="914"/>
      <c r="O661" s="911"/>
      <c r="P661" s="917"/>
      <c r="Q661" s="917"/>
      <c r="R661" s="911"/>
      <c r="S661" s="918"/>
      <c r="T661" s="919"/>
      <c r="U661" s="911"/>
    </row>
    <row r="662">
      <c r="A662" s="862">
        <v>2479.0</v>
      </c>
      <c r="B662" s="906">
        <f>VLOOKUP(A662,tsnz!A:F,6,FALSE)</f>
        <v>2025</v>
      </c>
      <c r="C662" s="907" t="str">
        <f>VLOOKUP(A662,tsnz!A:E,5,FALSE)</f>
        <v>Super</v>
      </c>
      <c r="D662" s="908" t="str">
        <f>VLOOKUP(A662,tsnz!A:B,2,FALSE)</f>
        <v>Raewyne Simpson</v>
      </c>
      <c r="E662" s="909" t="str">
        <f>VLOOKUP(A662,'Team names'!A:G,7,FALSE)</f>
        <v>Wanganui Warriors</v>
      </c>
      <c r="F662" s="910" t="str">
        <f>IF(ISNA(VLOOKUP(A662,tsnz!$A:$G,7,FALSE)), "",(VLOOKUP(A662,tsnz!$A:$G,7,FALSE)))</f>
        <v>B</v>
      </c>
      <c r="G662" s="911" t="str">
        <f t="array" ref="G662">IF(ISNA(VLOOKUP(A662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2" s="911"/>
      <c r="I662" s="911"/>
      <c r="J662" s="911"/>
      <c r="K662" s="911"/>
      <c r="L662" s="912">
        <f t="shared" si="1"/>
        <v>0</v>
      </c>
      <c r="M662" s="913">
        <f>IFERROR(__xludf.DUMMYFUNCTION("(sum(query(sort(transpose($G662:$K662), 1, false), ""select * limit 4"")))"),0.0)</f>
        <v>0</v>
      </c>
      <c r="N662" s="917"/>
      <c r="O662" s="917"/>
      <c r="P662" s="917"/>
      <c r="Q662" s="917"/>
      <c r="R662" s="911"/>
      <c r="S662" s="918"/>
      <c r="T662" s="918"/>
      <c r="U662" s="911"/>
    </row>
    <row r="663">
      <c r="A663" s="724">
        <v>2543.0</v>
      </c>
      <c r="B663" s="906">
        <f>VLOOKUP(A663,tsnz!A:F,6,FALSE)</f>
        <v>2025</v>
      </c>
      <c r="C663" s="907" t="str">
        <f>VLOOKUP(A663,tsnz!A:E,5,FALSE)</f>
        <v>Super</v>
      </c>
      <c r="D663" s="908" t="str">
        <f>VLOOKUP(A663,tsnz!A:B,2,FALSE)</f>
        <v>Sid McAuliffe</v>
      </c>
      <c r="E663" s="909" t="str">
        <f>VLOOKUP(A663,'Team names'!A:G,7,FALSE)</f>
        <v>Wanganui Warriors</v>
      </c>
      <c r="F663" s="910" t="str">
        <f>IF(ISNA(VLOOKUP(A663,tsnz!$A:$G,7,FALSE)), "",(VLOOKUP(A663,tsnz!$A:$G,7,FALSE)))</f>
        <v>B</v>
      </c>
      <c r="G663" s="911" t="str">
        <f t="array" ref="G663">IF(ISNA(VLOOKUP(A663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3" s="911"/>
      <c r="I663" s="911"/>
      <c r="J663" s="911"/>
      <c r="K663" s="911"/>
      <c r="L663" s="912">
        <f t="shared" si="1"/>
        <v>0</v>
      </c>
      <c r="M663" s="913">
        <f>IFERROR(__xludf.DUMMYFUNCTION("(sum(query(sort(transpose($G663:$K663), 1, false), ""select * limit 4"")))"),0.0)</f>
        <v>0</v>
      </c>
      <c r="N663" s="914"/>
      <c r="O663" s="911"/>
      <c r="P663" s="917"/>
      <c r="Q663" s="911"/>
      <c r="R663" s="911"/>
      <c r="S663" s="918"/>
      <c r="T663" s="918"/>
      <c r="U663" s="913"/>
    </row>
    <row r="664">
      <c r="A664" s="342">
        <v>3880.0</v>
      </c>
      <c r="B664" s="906">
        <f>VLOOKUP(A664,tsnz!A:F,6,FALSE)</f>
        <v>2025</v>
      </c>
      <c r="C664" s="907" t="str">
        <f>VLOOKUP(A664,tsnz!A:E,5,FALSE)</f>
        <v>Full</v>
      </c>
      <c r="D664" s="908" t="str">
        <f>VLOOKUP(A664,tsnz!A:B,2,FALSE)</f>
        <v>John Goodare</v>
      </c>
      <c r="E664" s="909" t="str">
        <f>VLOOKUP(A664,'Team names'!A:G,7,FALSE)</f>
        <v>Wanganui Warriors</v>
      </c>
      <c r="F664" s="910" t="str">
        <f>IF(ISNA(VLOOKUP(A664,tsnz!$A:$G,7,FALSE)), "",(VLOOKUP(A664,tsnz!$A:$G,7,FALSE)))</f>
        <v>B</v>
      </c>
      <c r="G664" s="911" t="str">
        <f t="array" ref="G664">IF(ISNA(VLOOKUP(A664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4" s="931"/>
      <c r="I664" s="911"/>
      <c r="J664" s="911"/>
      <c r="K664" s="911"/>
      <c r="L664" s="912">
        <f t="shared" si="1"/>
        <v>0</v>
      </c>
      <c r="M664" s="913">
        <f>IFERROR(__xludf.DUMMYFUNCTION("(sum(query(sort(transpose($G664:$K664), 1, false), ""select * limit 4"")))"),0.0)</f>
        <v>0</v>
      </c>
      <c r="N664" s="917"/>
      <c r="O664" s="917"/>
      <c r="P664" s="917"/>
      <c r="Q664" s="917"/>
      <c r="R664" s="911"/>
      <c r="S664" s="918"/>
      <c r="T664" s="919"/>
      <c r="U664" s="911"/>
    </row>
    <row r="665">
      <c r="A665" s="342">
        <v>4648.0</v>
      </c>
      <c r="B665" s="906">
        <f>VLOOKUP(A665,tsnz!A:F,6,FALSE)</f>
        <v>2025</v>
      </c>
      <c r="C665" s="907" t="str">
        <f>VLOOKUP(A665,tsnz!A:E,5,FALSE)</f>
        <v>Full</v>
      </c>
      <c r="D665" s="908" t="str">
        <f>VLOOKUP(A665,tsnz!A:B,2,FALSE)</f>
        <v>Ian Mottram</v>
      </c>
      <c r="E665" s="909" t="str">
        <f>VLOOKUP(A665,'Team names'!A:G,7,FALSE)</f>
        <v>Wanganui Warriors</v>
      </c>
      <c r="F665" s="910" t="str">
        <f>IF(ISNA(VLOOKUP(A665,tsnz!$A:$G,7,FALSE)), "",(VLOOKUP(A665,tsnz!$A:$G,7,FALSE)))</f>
        <v>C</v>
      </c>
      <c r="G665" s="911" t="str">
        <f t="array" ref="G665">IF(ISNA(VLOOKUP(A665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5" s="911"/>
      <c r="I665" s="911"/>
      <c r="J665" s="911"/>
      <c r="K665" s="911"/>
      <c r="L665" s="912">
        <f t="shared" si="1"/>
        <v>0</v>
      </c>
      <c r="M665" s="913">
        <f>IFERROR(__xludf.DUMMYFUNCTION("(sum(query(sort(transpose($G665:$K665), 1, false), ""select * limit 4"")))"),0.0)</f>
        <v>0</v>
      </c>
      <c r="N665" s="914"/>
      <c r="O665" s="911"/>
      <c r="P665" s="911"/>
      <c r="Q665" s="911"/>
      <c r="R665" s="911"/>
      <c r="S665" s="915"/>
      <c r="T665" s="916"/>
      <c r="U665" s="911"/>
    </row>
    <row r="666">
      <c r="A666" s="342">
        <v>5090.0</v>
      </c>
      <c r="B666" s="906">
        <f>VLOOKUP(A666,tsnz!A:F,6,FALSE)</f>
        <v>2025</v>
      </c>
      <c r="C666" s="907" t="str">
        <f>VLOOKUP(A666,tsnz!A:E,5,FALSE)</f>
        <v>Full</v>
      </c>
      <c r="D666" s="908" t="str">
        <f>VLOOKUP(A666,tsnz!A:B,2,FALSE)</f>
        <v>Tony Bayler</v>
      </c>
      <c r="E666" s="909" t="str">
        <f>VLOOKUP(A666,'Team names'!A:G,7,FALSE)</f>
        <v>Wanganui Warriors</v>
      </c>
      <c r="F666" s="910" t="str">
        <f>IF(ISNA(VLOOKUP(A666,tsnz!$A:$G,7,FALSE)), "",(VLOOKUP(A666,tsnz!$A:$G,7,FALSE)))</f>
        <v>M</v>
      </c>
      <c r="G666" s="911" t="str">
        <f t="array" ref="G666">IF(ISNA(VLOOKUP(A666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6" s="911"/>
      <c r="I666" s="911"/>
      <c r="J666" s="911"/>
      <c r="K666" s="911"/>
      <c r="L666" s="912">
        <f t="shared" si="1"/>
        <v>0</v>
      </c>
      <c r="M666" s="913">
        <f>IFERROR(__xludf.DUMMYFUNCTION("(sum(query(sort(transpose($G666:$K666), 1, false), ""select * limit 4"")))"),0.0)</f>
        <v>0</v>
      </c>
      <c r="N666" s="914"/>
      <c r="O666" s="911"/>
      <c r="P666" s="911"/>
      <c r="Q666" s="911"/>
      <c r="R666" s="911"/>
      <c r="S666" s="915"/>
      <c r="T666" s="916"/>
      <c r="U666" s="911"/>
    </row>
    <row r="667">
      <c r="A667" s="342">
        <v>6143.0</v>
      </c>
      <c r="B667" s="906">
        <f>VLOOKUP(A667,tsnz!A:F,6,FALSE)</f>
        <v>2025</v>
      </c>
      <c r="C667" s="907" t="str">
        <f>VLOOKUP(A667,tsnz!A:E,5,FALSE)</f>
        <v>Super</v>
      </c>
      <c r="D667" s="908" t="str">
        <f>VLOOKUP(A667,tsnz!A:B,2,FALSE)</f>
        <v>Fred de Burgh</v>
      </c>
      <c r="E667" s="909" t="str">
        <f>VLOOKUP(A667,'Team names'!A:G,7,FALSE)</f>
        <v>Wanganui Warriors</v>
      </c>
      <c r="F667" s="910" t="str">
        <f>IF(ISNA(VLOOKUP(A667,tsnz!$A:$G,7,FALSE)), "",(VLOOKUP(A667,tsnz!$A:$G,7,FALSE)))</f>
        <v>C</v>
      </c>
      <c r="G667" s="911" t="str">
        <f t="array" ref="G667">IF(ISNA(VLOOKUP(A667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7" s="911"/>
      <c r="I667" s="911"/>
      <c r="J667" s="911"/>
      <c r="K667" s="911"/>
      <c r="L667" s="912">
        <f t="shared" si="1"/>
        <v>0</v>
      </c>
      <c r="M667" s="913">
        <f>IFERROR(__xludf.DUMMYFUNCTION("(sum(query(sort(transpose($G667:$K667), 1, false), ""select * limit 4"")))"),0.0)</f>
        <v>0</v>
      </c>
      <c r="N667" s="917"/>
      <c r="O667" s="917"/>
      <c r="P667" s="917"/>
      <c r="Q667" s="917"/>
      <c r="R667" s="911"/>
      <c r="S667" s="918"/>
      <c r="T667" s="918"/>
      <c r="U667" s="911"/>
    </row>
    <row r="668">
      <c r="A668" s="724">
        <v>6147.0</v>
      </c>
      <c r="B668" s="906">
        <f>VLOOKUP(A668,tsnz!A:F,6,FALSE)</f>
        <v>2025</v>
      </c>
      <c r="C668" s="907" t="str">
        <f>VLOOKUP(A668,tsnz!A:E,5,FALSE)</f>
        <v>Super</v>
      </c>
      <c r="D668" s="908" t="str">
        <f>VLOOKUP(A668,tsnz!A:B,2,FALSE)</f>
        <v>Allan Wright</v>
      </c>
      <c r="E668" s="909" t="str">
        <f>VLOOKUP(A668,'Team names'!A:G,7,FALSE)</f>
        <v>Wanganui Warriors</v>
      </c>
      <c r="F668" s="910" t="str">
        <f>IF(ISNA(VLOOKUP(A668,tsnz!$A:$G,7,FALSE)), "",(VLOOKUP(A668,tsnz!$A:$G,7,FALSE)))</f>
        <v>D</v>
      </c>
      <c r="G668" s="911" t="str">
        <f t="array" ref="G668">IF(ISNA(VLOOKUP(A668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8" s="911"/>
      <c r="I668" s="911"/>
      <c r="J668" s="911"/>
      <c r="K668" s="911"/>
      <c r="L668" s="912">
        <f t="shared" si="1"/>
        <v>0</v>
      </c>
      <c r="M668" s="913">
        <f>IFERROR(__xludf.DUMMYFUNCTION("(sum(query(sort(transpose($G668:$K668), 1, false), ""select * limit 4"")))"),0.0)</f>
        <v>0</v>
      </c>
      <c r="N668" s="914"/>
      <c r="O668" s="911"/>
      <c r="P668" s="917"/>
      <c r="Q668" s="911"/>
      <c r="R668" s="911"/>
      <c r="S668" s="918"/>
      <c r="T668" s="918"/>
      <c r="U668" s="913"/>
    </row>
    <row r="669">
      <c r="A669" s="724">
        <v>6640.0</v>
      </c>
      <c r="B669" s="906">
        <f>VLOOKUP(A669,tsnz!A:F,6,FALSE)</f>
        <v>2025</v>
      </c>
      <c r="C669" s="907" t="str">
        <f>VLOOKUP(A669,tsnz!A:E,5,FALSE)</f>
        <v>Super</v>
      </c>
      <c r="D669" s="908" t="str">
        <f>VLOOKUP(A669,tsnz!A:B,2,FALSE)</f>
        <v>Alan McCubbine</v>
      </c>
      <c r="E669" s="909" t="str">
        <f>VLOOKUP(A669,'Team names'!A:G,7,FALSE)</f>
        <v>Wanganui Warriors</v>
      </c>
      <c r="F669" s="910" t="str">
        <f>IF(ISNA(VLOOKUP(A669,tsnz!$A:$G,7,FALSE)), "",(VLOOKUP(A669,tsnz!$A:$G,7,FALSE)))</f>
        <v>C</v>
      </c>
      <c r="G669" s="911" t="str">
        <f t="array" ref="G669">IF(ISNA(VLOOKUP(A669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69" s="911"/>
      <c r="I669" s="911"/>
      <c r="J669" s="911"/>
      <c r="K669" s="911"/>
      <c r="L669" s="912">
        <f t="shared" si="1"/>
        <v>0</v>
      </c>
      <c r="M669" s="913">
        <f>IFERROR(__xludf.DUMMYFUNCTION("(sum(query(sort(transpose($G669:$K669), 1, false), ""select * limit 4"")))"),0.0)</f>
        <v>0</v>
      </c>
      <c r="N669" s="914"/>
      <c r="O669" s="911"/>
      <c r="P669" s="917"/>
      <c r="Q669" s="911"/>
      <c r="R669" s="911"/>
      <c r="S669" s="918"/>
      <c r="T669" s="918"/>
      <c r="U669" s="913"/>
    </row>
    <row r="670">
      <c r="A670" s="862">
        <v>6664.0</v>
      </c>
      <c r="B670" s="906">
        <f>VLOOKUP(A670,tsnz!A:F,6,FALSE)</f>
        <v>2025</v>
      </c>
      <c r="C670" s="907" t="str">
        <f>VLOOKUP(A670,tsnz!A:E,5,FALSE)</f>
        <v>Full</v>
      </c>
      <c r="D670" s="908" t="str">
        <f>VLOOKUP(A670,tsnz!A:B,2,FALSE)</f>
        <v>Ian Hodges</v>
      </c>
      <c r="E670" s="909" t="str">
        <f>VLOOKUP(A670,'Team names'!A:G,7,FALSE)</f>
        <v>Wanganui Warriors</v>
      </c>
      <c r="F670" s="910" t="str">
        <f>IF(ISNA(VLOOKUP(A670,tsnz!$A:$G,7,FALSE)), "",(VLOOKUP(A670,tsnz!$A:$G,7,FALSE)))</f>
        <v>B</v>
      </c>
      <c r="G670" s="911" t="str">
        <f t="array" ref="G670">IF(ISNA(VLOOKUP(A670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0" s="911"/>
      <c r="I670" s="911"/>
      <c r="J670" s="911"/>
      <c r="K670" s="911"/>
      <c r="L670" s="929">
        <f t="shared" si="1"/>
        <v>0</v>
      </c>
      <c r="M670" s="913">
        <f>IFERROR(__xludf.DUMMYFUNCTION("(sum(query(sort(transpose($G670:$K670), 1, false), ""select * limit 4"")))"),0.0)</f>
        <v>0</v>
      </c>
      <c r="N670" s="917"/>
      <c r="O670" s="917"/>
      <c r="P670" s="917"/>
      <c r="Q670" s="917"/>
      <c r="R670" s="911"/>
      <c r="S670" s="918"/>
      <c r="T670" s="918"/>
      <c r="U670" s="913"/>
    </row>
    <row r="671">
      <c r="A671" s="342">
        <v>6664.0</v>
      </c>
      <c r="B671" s="906">
        <f>VLOOKUP(A671,tsnz!A:F,6,FALSE)</f>
        <v>2025</v>
      </c>
      <c r="C671" s="907" t="str">
        <f>VLOOKUP(A671,tsnz!A:E,5,FALSE)</f>
        <v>Full</v>
      </c>
      <c r="D671" s="908" t="str">
        <f>VLOOKUP(A671,tsnz!A:B,2,FALSE)</f>
        <v>Ian Hodges</v>
      </c>
      <c r="E671" s="909" t="str">
        <f>VLOOKUP(A671,'Team names'!A:G,7,FALSE)</f>
        <v>Wanganui Warriors</v>
      </c>
      <c r="F671" s="910" t="str">
        <f>IF(ISNA(VLOOKUP(A671,tsnz!$A:$G,7,FALSE)), "",(VLOOKUP(A671,tsnz!$A:$G,7,FALSE)))</f>
        <v>B</v>
      </c>
      <c r="G671" s="911" t="str">
        <f t="array" ref="G671">IF(ISNA(VLOOKUP(A671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1" s="911"/>
      <c r="I671" s="911"/>
      <c r="J671" s="911"/>
      <c r="K671" s="911"/>
      <c r="L671" s="912">
        <f t="shared" si="1"/>
        <v>0</v>
      </c>
      <c r="M671" s="913">
        <f>IFERROR(__xludf.DUMMYFUNCTION("(sum(query(sort(transpose($G671:$K671), 1, false), ""select * limit 4"")))"),0.0)</f>
        <v>0</v>
      </c>
      <c r="N671" s="917"/>
      <c r="O671" s="917"/>
      <c r="P671" s="917"/>
      <c r="Q671" s="917"/>
      <c r="R671" s="911"/>
      <c r="S671" s="918"/>
      <c r="T671" s="918"/>
      <c r="U671" s="913"/>
    </row>
    <row r="672">
      <c r="A672" s="342">
        <v>7007.0</v>
      </c>
      <c r="B672" s="906">
        <f>VLOOKUP(A672,tsnz!A:F,6,FALSE)</f>
        <v>2025</v>
      </c>
      <c r="C672" s="907" t="str">
        <f>VLOOKUP(A672,tsnz!A:E,5,FALSE)</f>
        <v>Super</v>
      </c>
      <c r="D672" s="908" t="str">
        <f>VLOOKUP(A672,tsnz!A:B,2,FALSE)</f>
        <v>Peter Lissington</v>
      </c>
      <c r="E672" s="909" t="str">
        <f>VLOOKUP(A672,'Team names'!A:G,7,FALSE)</f>
        <v>Wanganui Warriors</v>
      </c>
      <c r="F672" s="910" t="str">
        <f>IF(ISNA(VLOOKUP(A672,tsnz!$A:$G,7,FALSE)), "",(VLOOKUP(A672,tsnz!$A:$G,7,FALSE)))</f>
        <v>A</v>
      </c>
      <c r="G672" s="911" t="str">
        <f t="array" ref="G672">IF(ISNA(VLOOKUP(A672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2" s="911"/>
      <c r="I672" s="911"/>
      <c r="J672" s="911"/>
      <c r="K672" s="911"/>
      <c r="L672" s="912">
        <f t="shared" si="1"/>
        <v>0</v>
      </c>
      <c r="M672" s="913">
        <f>IFERROR(__xludf.DUMMYFUNCTION("(sum(query(sort(transpose($G672:$K672), 1, false), ""select * limit 4"")))"),0.0)</f>
        <v>0</v>
      </c>
      <c r="N672" s="914"/>
      <c r="O672" s="911"/>
      <c r="P672" s="911"/>
      <c r="Q672" s="911"/>
      <c r="R672" s="911"/>
      <c r="S672" s="915"/>
      <c r="T672" s="916"/>
      <c r="U672" s="911"/>
    </row>
    <row r="673">
      <c r="A673" s="724">
        <v>7409.0</v>
      </c>
      <c r="B673" s="906">
        <f>VLOOKUP(A673,tsnz!A:F,6,FALSE)</f>
        <v>2025</v>
      </c>
      <c r="C673" s="907" t="str">
        <f>VLOOKUP(A673,tsnz!A:E,5,FALSE)</f>
        <v>Full</v>
      </c>
      <c r="D673" s="908" t="str">
        <f>VLOOKUP(A673,tsnz!A:B,2,FALSE)</f>
        <v>Rikki Sturdee</v>
      </c>
      <c r="E673" s="909" t="str">
        <f>VLOOKUP(A673,'Team names'!A:G,7,FALSE)</f>
        <v>Wanganui Warriors</v>
      </c>
      <c r="F673" s="910" t="str">
        <f>IF(ISNA(VLOOKUP(A673,tsnz!$A:$G,7,FALSE)), "",(VLOOKUP(A673,tsnz!$A:$G,7,FALSE)))</f>
        <v>C</v>
      </c>
      <c r="G673" s="911" t="str">
        <f t="array" ref="G673">IF(ISNA(VLOOKUP(A673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3" s="911"/>
      <c r="I673" s="911"/>
      <c r="J673" s="911"/>
      <c r="K673" s="911"/>
      <c r="L673" s="912">
        <f t="shared" si="1"/>
        <v>0</v>
      </c>
      <c r="M673" s="913">
        <f>IFERROR(__xludf.DUMMYFUNCTION("(sum(query(sort(transpose($G673:$K673), 1, false), ""select * limit 4"")))"),0.0)</f>
        <v>0</v>
      </c>
      <c r="N673" s="917"/>
      <c r="O673" s="917"/>
      <c r="P673" s="917"/>
      <c r="Q673" s="917"/>
      <c r="R673" s="911"/>
      <c r="S673" s="918"/>
      <c r="T673" s="918"/>
      <c r="U673" s="913"/>
    </row>
    <row r="674">
      <c r="A674" s="342">
        <v>7991.0</v>
      </c>
      <c r="B674" s="906">
        <f>VLOOKUP(A674,tsnz!A:F,6,FALSE)</f>
        <v>2025</v>
      </c>
      <c r="C674" s="907" t="str">
        <f>VLOOKUP(A674,tsnz!A:E,5,FALSE)</f>
        <v>Full</v>
      </c>
      <c r="D674" s="908" t="str">
        <f>VLOOKUP(A674,tsnz!A:B,2,FALSE)</f>
        <v>Tom Turner</v>
      </c>
      <c r="E674" s="909" t="str">
        <f>VLOOKUP(A674,'Team names'!A:G,7,FALSE)</f>
        <v>Wanganui Warriors</v>
      </c>
      <c r="F674" s="910" t="str">
        <f>IF(ISNA(VLOOKUP(A674,tsnz!$A:$G,7,FALSE)), "",(VLOOKUP(A674,tsnz!$A:$G,7,FALSE)))</f>
        <v>B</v>
      </c>
      <c r="G674" s="911" t="str">
        <f t="array" ref="G674">IF(ISNA(VLOOKUP(A674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4" s="911"/>
      <c r="I674" s="911"/>
      <c r="J674" s="911"/>
      <c r="K674" s="911"/>
      <c r="L674" s="912">
        <f t="shared" si="1"/>
        <v>0</v>
      </c>
      <c r="M674" s="913">
        <f>IFERROR(__xludf.DUMMYFUNCTION("(sum(query(sort(transpose($G674:$K674), 1, false), ""select * limit 4"")))"),0.0)</f>
        <v>0</v>
      </c>
      <c r="N674" s="914"/>
      <c r="O674" s="911"/>
      <c r="P674" s="917"/>
      <c r="Q674" s="911"/>
      <c r="R674" s="911"/>
      <c r="S674" s="918"/>
      <c r="T674" s="918"/>
      <c r="U674" s="913"/>
    </row>
    <row r="675">
      <c r="A675" s="342">
        <v>9296.0</v>
      </c>
      <c r="B675" s="906">
        <f>VLOOKUP(A675,tsnz!A:F,6,FALSE)</f>
        <v>2025</v>
      </c>
      <c r="C675" s="907" t="str">
        <f>VLOOKUP(A675,tsnz!A:E,5,FALSE)</f>
        <v>Full</v>
      </c>
      <c r="D675" s="908" t="str">
        <f>VLOOKUP(A675,tsnz!A:B,2,FALSE)</f>
        <v>James Jewell</v>
      </c>
      <c r="E675" s="909" t="str">
        <f>VLOOKUP(A675,'Team names'!A:G,7,FALSE)</f>
        <v>Wanganui Warriors</v>
      </c>
      <c r="F675" s="910" t="str">
        <f>IF(ISNA(VLOOKUP(A675,tsnz!$A:$G,7,FALSE)), "",(VLOOKUP(A675,tsnz!$A:$G,7,FALSE)))</f>
        <v>A</v>
      </c>
      <c r="G675" s="911" t="str">
        <f t="array" ref="G675">IF(ISNA(VLOOKUP(A675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5" s="911"/>
      <c r="I675" s="911"/>
      <c r="J675" s="911"/>
      <c r="K675" s="911"/>
      <c r="L675" s="912">
        <f t="shared" si="1"/>
        <v>0</v>
      </c>
      <c r="M675" s="913">
        <f>IFERROR(__xludf.DUMMYFUNCTION("(sum(query(sort(transpose($G675:$K675), 1, false), ""select * limit 4"")))"),0.0)</f>
        <v>0</v>
      </c>
      <c r="N675" s="914"/>
      <c r="O675" s="911"/>
      <c r="P675" s="911"/>
      <c r="Q675" s="911"/>
      <c r="R675" s="911"/>
      <c r="S675" s="915"/>
      <c r="T675" s="916"/>
      <c r="U675" s="911"/>
    </row>
    <row r="676">
      <c r="A676" s="724">
        <v>9430.0</v>
      </c>
      <c r="B676" s="906">
        <f>VLOOKUP(A676,tsnz!A:F,6,FALSE)</f>
        <v>2025</v>
      </c>
      <c r="C676" s="907" t="str">
        <f>VLOOKUP(A676,tsnz!A:E,5,FALSE)</f>
        <v>Social</v>
      </c>
      <c r="D676" s="908" t="str">
        <f>VLOOKUP(A676,tsnz!A:B,2,FALSE)</f>
        <v>Linda Carter-Gray</v>
      </c>
      <c r="E676" s="909" t="str">
        <f>VLOOKUP(A676,'Team names'!A:G,7,FALSE)</f>
        <v>Wanganui Warriors</v>
      </c>
      <c r="F676" s="910" t="str">
        <f>IF(ISNA(VLOOKUP(A676,tsnz!$A:$G,7,FALSE)), "",(VLOOKUP(A676,tsnz!$A:$G,7,FALSE)))</f>
        <v/>
      </c>
      <c r="G676" s="911" t="str">
        <f t="array" ref="G676">IF(ISNA(VLOOKUP(A676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6" s="911"/>
      <c r="I676" s="911"/>
      <c r="J676" s="911"/>
      <c r="K676" s="911"/>
      <c r="L676" s="912">
        <f t="shared" si="1"/>
        <v>0</v>
      </c>
      <c r="M676" s="913">
        <f>IFERROR(__xludf.DUMMYFUNCTION("(sum(query(sort(transpose($G676:$K676), 1, false), ""select * limit 4"")))"),0.0)</f>
        <v>0</v>
      </c>
      <c r="N676" s="917"/>
      <c r="O676" s="917"/>
      <c r="P676" s="917"/>
      <c r="Q676" s="917"/>
      <c r="R676" s="911"/>
      <c r="S676" s="918"/>
      <c r="T676" s="918"/>
      <c r="U676" s="913"/>
    </row>
    <row r="677">
      <c r="A677" s="342">
        <v>9477.0</v>
      </c>
      <c r="B677" s="906">
        <f>VLOOKUP(A677,tsnz!A:F,6,FALSE)</f>
        <v>2025</v>
      </c>
      <c r="C677" s="907" t="str">
        <f>VLOOKUP(A677,tsnz!A:E,5,FALSE)</f>
        <v>Junior</v>
      </c>
      <c r="D677" s="908" t="str">
        <f>VLOOKUP(A677,tsnz!A:B,2,FALSE)</f>
        <v>William Stewart</v>
      </c>
      <c r="E677" s="909" t="str">
        <f>VLOOKUP(A677,'Team names'!A:G,7,FALSE)</f>
        <v>Wanganui Warriors</v>
      </c>
      <c r="F677" s="910" t="str">
        <f>IF(ISNA(VLOOKUP(A677,tsnz!$A:$G,7,FALSE)), "",(VLOOKUP(A677,tsnz!$A:$G,7,FALSE)))</f>
        <v>D</v>
      </c>
      <c r="G677" s="911" t="str">
        <f t="array" ref="G677">IF(ISNA(VLOOKUP(A677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7" s="931"/>
      <c r="I677" s="911"/>
      <c r="J677" s="911"/>
      <c r="K677" s="911"/>
      <c r="L677" s="912">
        <f t="shared" si="1"/>
        <v>0</v>
      </c>
      <c r="M677" s="913">
        <f>IFERROR(__xludf.DUMMYFUNCTION("(sum(query(sort(transpose($G677:$K677), 1, false), ""select * limit 4"")))"),0.0)</f>
        <v>0</v>
      </c>
      <c r="N677" s="920"/>
      <c r="O677" s="920"/>
      <c r="P677" s="920"/>
      <c r="Q677" s="920"/>
      <c r="R677" s="920"/>
      <c r="S677" s="921">
        <f>((SUM(N677:R677)-(ROUND(N677,0)+ROUND(O677,0)+ROUND(P677,0)+ROUND(Q677,0)+ROUND(R677,0)))/10)+ROUND(N677,0)+ROUND(O677,0)+ROUND(P677,0)+ROUND(Q677,0)+ROUND(R677,0)</f>
        <v>0</v>
      </c>
      <c r="T677" s="922"/>
      <c r="U677" s="913">
        <f>IFERROR(__xludf.DUMMYFUNCTION("(sum(query(sort(transpose($N677:$P677), 1, false), ""select * limit 4"")))"),0.0)</f>
        <v>0</v>
      </c>
    </row>
    <row r="678">
      <c r="A678" s="724">
        <v>9478.0</v>
      </c>
      <c r="B678" s="906">
        <f>VLOOKUP(A678,tsnz!A:F,6,FALSE)</f>
        <v>2025</v>
      </c>
      <c r="C678" s="907" t="str">
        <f>VLOOKUP(A678,tsnz!A:E,5,FALSE)</f>
        <v>Full</v>
      </c>
      <c r="D678" s="908" t="str">
        <f>VLOOKUP(A678,tsnz!A:B,2,FALSE)</f>
        <v>Tony Stewart</v>
      </c>
      <c r="E678" s="909" t="str">
        <f>VLOOKUP(A678,'Team names'!A:G,7,FALSE)</f>
        <v>Wanganui Warriors</v>
      </c>
      <c r="F678" s="910" t="str">
        <f>IF(ISNA(VLOOKUP(A678,tsnz!$A:$G,7,FALSE)), "",(VLOOKUP(A678,tsnz!$A:$G,7,FALSE)))</f>
        <v>C</v>
      </c>
      <c r="G678" s="911" t="str">
        <f t="array" ref="G678">IF(ISNA(VLOOKUP(A678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8" s="931"/>
      <c r="I678" s="911"/>
      <c r="J678" s="911"/>
      <c r="K678" s="911"/>
      <c r="L678" s="912">
        <f t="shared" si="1"/>
        <v>0</v>
      </c>
      <c r="M678" s="913">
        <f>IFERROR(__xludf.DUMMYFUNCTION("(sum(query(sort(transpose($G678:$K678), 1, false), ""select * limit 4"")))"),0.0)</f>
        <v>0</v>
      </c>
      <c r="N678" s="917"/>
      <c r="O678" s="917"/>
      <c r="P678" s="917"/>
      <c r="Q678" s="911"/>
      <c r="R678" s="911"/>
      <c r="S678" s="918"/>
      <c r="T678" s="916"/>
      <c r="U678" s="911"/>
    </row>
    <row r="679">
      <c r="A679" s="342">
        <v>9990.0</v>
      </c>
      <c r="B679" s="906">
        <f>VLOOKUP(A679,tsnz!A:F,6,FALSE)</f>
        <v>2025</v>
      </c>
      <c r="C679" s="907" t="str">
        <f>VLOOKUP(A679,tsnz!A:E,5,FALSE)</f>
        <v>Full</v>
      </c>
      <c r="D679" s="908" t="str">
        <f>VLOOKUP(A679,tsnz!A:B,2,FALSE)</f>
        <v>Shaun Peat</v>
      </c>
      <c r="E679" s="909" t="str">
        <f>VLOOKUP(A679,'Team names'!A:G,7,FALSE)</f>
        <v>Wanganui Warriors</v>
      </c>
      <c r="F679" s="910" t="str">
        <f>IF(ISNA(VLOOKUP(A679,tsnz!$A:$G,7,FALSE)), "",(VLOOKUP(A679,tsnz!$A:$G,7,FALSE)))</f>
        <v>C</v>
      </c>
      <c r="G679" s="911" t="str">
        <f t="array" ref="G679">IF(ISNA(VLOOKUP(A679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79" s="931"/>
      <c r="I679" s="911"/>
      <c r="J679" s="911"/>
      <c r="K679" s="911"/>
      <c r="L679" s="912">
        <f t="shared" si="1"/>
        <v>0</v>
      </c>
      <c r="M679" s="913">
        <f>IFERROR(__xludf.DUMMYFUNCTION("(sum(query(sort(transpose($G679:$K679), 1, false), ""select * limit 4"")))"),0.0)</f>
        <v>0</v>
      </c>
      <c r="N679" s="917"/>
      <c r="O679" s="917"/>
      <c r="P679" s="917"/>
      <c r="Q679" s="917"/>
      <c r="R679" s="911"/>
      <c r="S679" s="918"/>
      <c r="T679" s="919"/>
      <c r="U679" s="911"/>
    </row>
    <row r="680">
      <c r="A680" s="724">
        <v>10130.0</v>
      </c>
      <c r="B680" s="906">
        <f>VLOOKUP(A680,tsnz!A:F,6,FALSE)</f>
        <v>2025</v>
      </c>
      <c r="C680" s="907" t="str">
        <f>VLOOKUP(A680,tsnz!A:E,5,FALSE)</f>
        <v>Junior</v>
      </c>
      <c r="D680" s="908" t="str">
        <f>VLOOKUP(A680,tsnz!A:B,2,FALSE)</f>
        <v>Marshall Munro</v>
      </c>
      <c r="E680" s="909" t="str">
        <f>VLOOKUP(A680,'Team names'!A:G,7,FALSE)</f>
        <v>Wanganui Warriors</v>
      </c>
      <c r="F680" s="910" t="str">
        <f>IF(ISNA(VLOOKUP(A680,tsnz!$A:$G,7,FALSE)), "",(VLOOKUP(A680,tsnz!$A:$G,7,FALSE)))</f>
        <v>D</v>
      </c>
      <c r="G680" s="911" t="str">
        <f t="array" ref="G680">IF(ISNA(VLOOKUP(A680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0" s="911"/>
      <c r="I680" s="911"/>
      <c r="J680" s="911"/>
      <c r="K680" s="911"/>
      <c r="L680" s="912">
        <f t="shared" si="1"/>
        <v>0</v>
      </c>
      <c r="M680" s="913">
        <f>IFERROR(__xludf.DUMMYFUNCTION("(sum(query(sort(transpose($G680:$K680), 1, false), ""select * limit 4"")))"),0.0)</f>
        <v>0</v>
      </c>
      <c r="N680" s="920"/>
      <c r="O680" s="920"/>
      <c r="P680" s="920"/>
      <c r="Q680" s="920"/>
      <c r="R680" s="920"/>
      <c r="S680" s="921">
        <f>((SUM(N680:R680)-(ROUND(N680,0)+ROUND(O680,0)+ROUND(P680,0)+ROUND(Q680,0)+ROUND(R680,0)))/10)+ROUND(N680,0)+ROUND(O680,0)+ROUND(P680,0)+ROUND(Q680,0)+ROUND(R680,0)</f>
        <v>0</v>
      </c>
      <c r="T680" s="922"/>
      <c r="U680" s="923">
        <f>IFERROR(__xludf.DUMMYFUNCTION("(sum(query(sort(transpose($N680:$R680), 1, false), ""select * limit 4"")))"),0.0)</f>
        <v>0</v>
      </c>
    </row>
    <row r="681">
      <c r="A681" s="724">
        <v>10131.0</v>
      </c>
      <c r="B681" s="906">
        <f>VLOOKUP(A681,tsnz!A:F,6,FALSE)</f>
        <v>2025</v>
      </c>
      <c r="C681" s="907" t="str">
        <f>VLOOKUP(A681,tsnz!A:E,5,FALSE)</f>
        <v>Junior</v>
      </c>
      <c r="D681" s="908" t="str">
        <f>VLOOKUP(A681,tsnz!A:B,2,FALSE)</f>
        <v>Paige Conley</v>
      </c>
      <c r="E681" s="909" t="str">
        <f>VLOOKUP(A681,'Team names'!A:G,7,FALSE)</f>
        <v>Wanganui Warriors</v>
      </c>
      <c r="F681" s="910" t="str">
        <f>IF(ISNA(VLOOKUP(A681,tsnz!$A:$G,7,FALSE)), "",(VLOOKUP(A681,tsnz!$A:$G,7,FALSE)))</f>
        <v>D</v>
      </c>
      <c r="G681" s="911" t="str">
        <f t="array" ref="G681">IF(ISNA(VLOOKUP(A681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1" s="911"/>
      <c r="I681" s="911"/>
      <c r="J681" s="911"/>
      <c r="K681" s="911"/>
      <c r="L681" s="912">
        <f t="shared" si="1"/>
        <v>0</v>
      </c>
      <c r="M681" s="913">
        <f>IFERROR(__xludf.DUMMYFUNCTION("(sum(query(sort(transpose($G681:$K681), 1, false), ""select * limit 4"")))"),0.0)</f>
        <v>0</v>
      </c>
      <c r="N681" s="917"/>
      <c r="O681" s="917"/>
      <c r="P681" s="917"/>
      <c r="Q681" s="917"/>
      <c r="R681" s="911"/>
      <c r="S681" s="918"/>
      <c r="T681" s="918"/>
      <c r="U681" s="913">
        <f>IFERROR(__xludf.DUMMYFUNCTION("(sum(query(sort(transpose($N681:$P681), 1, false), ""select * limit 4"")))"),0.0)</f>
        <v>0</v>
      </c>
    </row>
    <row r="682">
      <c r="A682" s="342">
        <v>10132.0</v>
      </c>
      <c r="B682" s="906">
        <f>VLOOKUP(A682,tsnz!A:F,6,FALSE)</f>
        <v>2025</v>
      </c>
      <c r="C682" s="907" t="str">
        <f>VLOOKUP(A682,tsnz!A:E,5,FALSE)</f>
        <v>Junior</v>
      </c>
      <c r="D682" s="908" t="str">
        <f>VLOOKUP(A682,tsnz!A:B,2,FALSE)</f>
        <v>Leilah Tahuaroa</v>
      </c>
      <c r="E682" s="909" t="str">
        <f>VLOOKUP(A682,'Team names'!A:G,7,FALSE)</f>
        <v>Wanganui Warriors</v>
      </c>
      <c r="F682" s="910" t="str">
        <f>IF(ISNA(VLOOKUP(A682,tsnz!$A:$G,7,FALSE)), "",(VLOOKUP(A682,tsnz!$A:$G,7,FALSE)))</f>
        <v>C</v>
      </c>
      <c r="G682" s="911" t="str">
        <f t="array" ref="G682">IF(ISNA(VLOOKUP(A682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2" s="911"/>
      <c r="I682" s="911"/>
      <c r="J682" s="911"/>
      <c r="K682" s="911"/>
      <c r="L682" s="912">
        <f t="shared" si="1"/>
        <v>0</v>
      </c>
      <c r="M682" s="913">
        <f>IFERROR(__xludf.DUMMYFUNCTION("(sum(query(sort(transpose($G682:$K682), 1, false), ""select * limit 4"")))"),0.0)</f>
        <v>0</v>
      </c>
      <c r="N682" s="920"/>
      <c r="O682" s="920"/>
      <c r="P682" s="920"/>
      <c r="Q682" s="920"/>
      <c r="R682" s="920"/>
      <c r="S682" s="921">
        <f>((SUM(N682:R682)-(ROUND(N682,0)+ROUND(O682,0)+ROUND(P682,0)+ROUND(Q682,0)+ROUND(R682,0)))/10)+ROUND(N682,0)+ROUND(O682,0)+ROUND(P682,0)+ROUND(Q682,0)+ROUND(R682,0)</f>
        <v>0</v>
      </c>
      <c r="T682" s="922"/>
      <c r="U682" s="923">
        <f>IFERROR(__xludf.DUMMYFUNCTION("(sum(query(sort(transpose($N682:$R682), 1, false), ""select * limit 4"")))"),0.0)</f>
        <v>0</v>
      </c>
    </row>
    <row r="683">
      <c r="A683" s="724">
        <v>10133.0</v>
      </c>
      <c r="B683" s="906">
        <f>VLOOKUP(A683,tsnz!A:F,6,FALSE)</f>
        <v>2025</v>
      </c>
      <c r="C683" s="907" t="str">
        <f>VLOOKUP(A683,tsnz!A:E,5,FALSE)</f>
        <v>Junior</v>
      </c>
      <c r="D683" s="908" t="str">
        <f>VLOOKUP(A683,tsnz!A:B,2,FALSE)</f>
        <v>Alex Moore</v>
      </c>
      <c r="E683" s="909" t="str">
        <f>VLOOKUP(A683,'Team names'!A:G,7,FALSE)</f>
        <v>Wanganui Warriors</v>
      </c>
      <c r="F683" s="910" t="str">
        <f>IF(ISNA(VLOOKUP(A683,tsnz!$A:$G,7,FALSE)), "",(VLOOKUP(A683,tsnz!$A:$G,7,FALSE)))</f>
        <v>D</v>
      </c>
      <c r="G683" s="911" t="str">
        <f t="array" ref="G683">IF(ISNA(VLOOKUP(A683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3" s="911"/>
      <c r="I683" s="911"/>
      <c r="J683" s="911"/>
      <c r="K683" s="911"/>
      <c r="L683" s="912">
        <f t="shared" si="1"/>
        <v>0</v>
      </c>
      <c r="M683" s="913">
        <f>IFERROR(__xludf.DUMMYFUNCTION("(sum(query(sort(transpose($G683:$K683), 1, false), ""select * limit 4"")))"),0.0)</f>
        <v>0</v>
      </c>
      <c r="N683" s="914"/>
      <c r="O683" s="911"/>
      <c r="P683" s="917"/>
      <c r="Q683" s="911"/>
      <c r="R683" s="911"/>
      <c r="S683" s="918"/>
      <c r="T683" s="918"/>
      <c r="U683" s="913">
        <f>IFERROR(__xludf.DUMMYFUNCTION("(sum(query(sort(transpose($N683:$P683), 1, false), ""select * limit 4"")))"),0.0)</f>
        <v>0</v>
      </c>
    </row>
    <row r="684">
      <c r="A684" s="342">
        <v>10134.0</v>
      </c>
      <c r="B684" s="906">
        <f>VLOOKUP(A684,tsnz!A:F,6,FALSE)</f>
        <v>2025</v>
      </c>
      <c r="C684" s="907" t="str">
        <f>VLOOKUP(A684,tsnz!A:E,5,FALSE)</f>
        <v>Junior</v>
      </c>
      <c r="D684" s="908" t="str">
        <f>VLOOKUP(A684,tsnz!A:B,2,FALSE)</f>
        <v>Aria Hill</v>
      </c>
      <c r="E684" s="909" t="str">
        <f>VLOOKUP(A684,'Team names'!A:G,7,FALSE)</f>
        <v>Wanganui Warriors</v>
      </c>
      <c r="F684" s="910" t="str">
        <f>IF(ISNA(VLOOKUP(A684,tsnz!$A:$G,7,FALSE)), "",(VLOOKUP(A684,tsnz!$A:$G,7,FALSE)))</f>
        <v>A</v>
      </c>
      <c r="G684" s="911" t="str">
        <f t="array" ref="G684">IF(ISNA(VLOOKUP(A684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4" s="911"/>
      <c r="I684" s="911"/>
      <c r="J684" s="911"/>
      <c r="K684" s="911"/>
      <c r="L684" s="912">
        <f t="shared" si="1"/>
        <v>0</v>
      </c>
      <c r="M684" s="913">
        <f>IFERROR(__xludf.DUMMYFUNCTION("(sum(query(sort(transpose($G684:$K684), 1, false), ""select * limit 4"")))"),0.0)</f>
        <v>0</v>
      </c>
      <c r="N684" s="920"/>
      <c r="O684" s="920"/>
      <c r="P684" s="920"/>
      <c r="Q684" s="920"/>
      <c r="R684" s="920"/>
      <c r="S684" s="921">
        <f t="shared" ref="S684:S685" si="27">((SUM(N684:R684)-(ROUND(N684,0)+ROUND(O684,0)+ROUND(P684,0)+ROUND(Q684,0)+ROUND(R684,0)))/10)+ROUND(N684,0)+ROUND(O684,0)+ROUND(P684,0)+ROUND(Q684,0)+ROUND(R684,0)</f>
        <v>0</v>
      </c>
      <c r="T684" s="922"/>
      <c r="U684" s="923">
        <f>IFERROR(__xludf.DUMMYFUNCTION("(sum(query(sort(transpose($N684:$R684), 1, false), ""select * limit 4"")))"),0.0)</f>
        <v>0</v>
      </c>
    </row>
    <row r="685">
      <c r="A685" s="342">
        <v>10136.0</v>
      </c>
      <c r="B685" s="906">
        <f>VLOOKUP(A685,tsnz!A:F,6,FALSE)</f>
        <v>2025</v>
      </c>
      <c r="C685" s="907" t="str">
        <f>VLOOKUP(A685,tsnz!A:E,5,FALSE)</f>
        <v>Junior</v>
      </c>
      <c r="D685" s="908" t="str">
        <f>VLOOKUP(A685,tsnz!A:B,2,FALSE)</f>
        <v>Connar Baldwin-Holly</v>
      </c>
      <c r="E685" s="909" t="str">
        <f>VLOOKUP(A685,'Team names'!A:G,7,FALSE)</f>
        <v>Wanganui Warriors</v>
      </c>
      <c r="F685" s="910" t="str">
        <f>IF(ISNA(VLOOKUP(A685,tsnz!$A:$G,7,FALSE)), "",(VLOOKUP(A685,tsnz!$A:$G,7,FALSE)))</f>
        <v>D</v>
      </c>
      <c r="G685" s="911" t="str">
        <f t="array" ref="G685">IF(ISNA(VLOOKUP(A685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5" s="911"/>
      <c r="I685" s="911"/>
      <c r="J685" s="911"/>
      <c r="K685" s="911"/>
      <c r="L685" s="912">
        <f t="shared" si="1"/>
        <v>0</v>
      </c>
      <c r="M685" s="913">
        <f>IFERROR(__xludf.DUMMYFUNCTION("(sum(query(sort(transpose($G685:$K685), 1, false), ""select * limit 4"")))"),0.0)</f>
        <v>0</v>
      </c>
      <c r="N685" s="920"/>
      <c r="O685" s="920"/>
      <c r="P685" s="920"/>
      <c r="Q685" s="920"/>
      <c r="R685" s="920"/>
      <c r="S685" s="921">
        <f t="shared" si="27"/>
        <v>0</v>
      </c>
      <c r="T685" s="922"/>
      <c r="U685" s="913">
        <f>IFERROR(__xludf.DUMMYFUNCTION("(sum(query(sort(transpose($N685:$P685), 1, false), ""select * limit 4"")))"),0.0)</f>
        <v>0</v>
      </c>
    </row>
    <row r="686">
      <c r="A686" s="724">
        <v>10262.0</v>
      </c>
      <c r="B686" s="906">
        <f>VLOOKUP(A686,tsnz!A:F,6,FALSE)</f>
        <v>2025</v>
      </c>
      <c r="C686" s="907" t="str">
        <f>VLOOKUP(A686,tsnz!A:E,5,FALSE)</f>
        <v>Junior</v>
      </c>
      <c r="D686" s="908" t="str">
        <f>VLOOKUP(A686,tsnz!A:B,2,FALSE)</f>
        <v>Dylan Tennent</v>
      </c>
      <c r="E686" s="909" t="str">
        <f>VLOOKUP(A686,'Team names'!A:G,7,FALSE)</f>
        <v>Wanganui Warriors</v>
      </c>
      <c r="F686" s="910" t="str">
        <f>IF(ISNA(VLOOKUP(A686,tsnz!$A:$G,7,FALSE)), "",(VLOOKUP(A686,tsnz!$A:$G,7,FALSE)))</f>
        <v>D</v>
      </c>
      <c r="G686" s="911" t="str">
        <f t="array" ref="G686">IF(ISNA(VLOOKUP(A686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6" s="911"/>
      <c r="I686" s="911"/>
      <c r="J686" s="911"/>
      <c r="K686" s="911"/>
      <c r="L686" s="912">
        <f t="shared" si="1"/>
        <v>0</v>
      </c>
      <c r="M686" s="913">
        <f>IFERROR(__xludf.DUMMYFUNCTION("(sum(query(sort(transpose($G686:$K686), 1, false), ""select * limit 4"")))"),0.0)</f>
        <v>0</v>
      </c>
      <c r="N686" s="914"/>
      <c r="O686" s="911"/>
      <c r="P686" s="917"/>
      <c r="Q686" s="911"/>
      <c r="R686" s="911"/>
      <c r="S686" s="918"/>
      <c r="T686" s="918"/>
      <c r="U686" s="913">
        <f>IFERROR(__xludf.DUMMYFUNCTION("(sum(query(sort(transpose($N686:$P686), 1, false), ""select * limit 4"")))"),0.0)</f>
        <v>0</v>
      </c>
    </row>
    <row r="687">
      <c r="A687" s="724">
        <v>10296.0</v>
      </c>
      <c r="B687" s="906">
        <f>VLOOKUP(A687,tsnz!A:F,6,FALSE)</f>
        <v>2025</v>
      </c>
      <c r="C687" s="907" t="str">
        <f>VLOOKUP(A687,tsnz!A:E,5,FALSE)</f>
        <v>Junior</v>
      </c>
      <c r="D687" s="908" t="str">
        <f>VLOOKUP(A687,tsnz!A:B,2,FALSE)</f>
        <v>Angus Summerhays</v>
      </c>
      <c r="E687" s="909" t="str">
        <f>VLOOKUP(A687,'Team names'!A:G,7,FALSE)</f>
        <v>Wanganui Warriors</v>
      </c>
      <c r="F687" s="910" t="str">
        <f>IF(ISNA(VLOOKUP(A687,tsnz!$A:$G,7,FALSE)), "",(VLOOKUP(A687,tsnz!$A:$G,7,FALSE)))</f>
        <v>C</v>
      </c>
      <c r="G687" s="911" t="str">
        <f t="array" ref="G687">IF(ISNA(VLOOKUP(A687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7" s="911"/>
      <c r="I687" s="931"/>
      <c r="J687" s="911"/>
      <c r="K687" s="911"/>
      <c r="L687" s="912">
        <f t="shared" si="1"/>
        <v>0</v>
      </c>
      <c r="M687" s="913">
        <f>IFERROR(__xludf.DUMMYFUNCTION("(sum(query(sort(transpose($G687:$K687), 1, false), ""select * limit 4"")))"),0.0)</f>
        <v>0</v>
      </c>
      <c r="N687" s="920"/>
      <c r="O687" s="920"/>
      <c r="P687" s="920"/>
      <c r="Q687" s="920"/>
      <c r="R687" s="920"/>
      <c r="S687" s="921">
        <f t="shared" ref="S687:S688" si="28">((SUM(N687:R687)-(ROUND(N687,0)+ROUND(O687,0)+ROUND(P687,0)+ROUND(Q687,0)+ROUND(R687,0)))/10)+ROUND(N687,0)+ROUND(O687,0)+ROUND(P687,0)+ROUND(Q687,0)+ROUND(R687,0)</f>
        <v>0</v>
      </c>
      <c r="T687" s="922"/>
      <c r="U687" s="923">
        <f>IFERROR(__xludf.DUMMYFUNCTION("(sum(query(sort(transpose($N687:$R687), 1, false), ""select * limit 4"")))"),0.0)</f>
        <v>0</v>
      </c>
    </row>
    <row r="688">
      <c r="A688" s="853">
        <v>10336.0</v>
      </c>
      <c r="B688" s="906">
        <f>VLOOKUP(A688,tsnz!A:F,6,FALSE)</f>
        <v>2025</v>
      </c>
      <c r="C688" s="907" t="str">
        <f>VLOOKUP(A688,tsnz!A:E,5,FALSE)</f>
        <v>Junior</v>
      </c>
      <c r="D688" s="908" t="str">
        <f>VLOOKUP(A688,tsnz!A:B,2,FALSE)</f>
        <v>Lucian Prime</v>
      </c>
      <c r="E688" s="909" t="str">
        <f>VLOOKUP(A688,'Team names'!A:G,7,FALSE)</f>
        <v>Wanganui Warriors</v>
      </c>
      <c r="F688" s="910" t="str">
        <f>IF(ISNA(VLOOKUP(A688,tsnz!$A:$G,7,FALSE)), "",(VLOOKUP(A688,tsnz!$A:$G,7,FALSE)))</f>
        <v>C</v>
      </c>
      <c r="G688" s="911" t="str">
        <f t="array" ref="G688">IF(ISNA(VLOOKUP(A688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8" s="931"/>
      <c r="I688" s="911"/>
      <c r="J688" s="911"/>
      <c r="K688" s="911"/>
      <c r="L688" s="912">
        <f t="shared" si="1"/>
        <v>0</v>
      </c>
      <c r="M688" s="913">
        <f>IFERROR(__xludf.DUMMYFUNCTION("(sum(query(sort(transpose($G688:$K688), 1, false), ""select * limit 4"")))"),0.0)</f>
        <v>0</v>
      </c>
      <c r="N688" s="920"/>
      <c r="O688" s="920"/>
      <c r="P688" s="920"/>
      <c r="Q688" s="920"/>
      <c r="R688" s="920"/>
      <c r="S688" s="921">
        <f t="shared" si="28"/>
        <v>0</v>
      </c>
      <c r="T688" s="922"/>
      <c r="U688" s="913">
        <f>IFERROR(__xludf.DUMMYFUNCTION("(sum(query(sort(transpose($N688:$P688), 1, false), ""select * limit 4"")))"),0.0)</f>
        <v>0</v>
      </c>
    </row>
    <row r="689">
      <c r="A689" s="853">
        <v>10337.0</v>
      </c>
      <c r="B689" s="906">
        <f>VLOOKUP(A689,tsnz!A:F,6,FALSE)</f>
        <v>2025</v>
      </c>
      <c r="C689" s="907" t="str">
        <f>VLOOKUP(A689,tsnz!A:E,5,FALSE)</f>
        <v>Junior</v>
      </c>
      <c r="D689" s="908" t="str">
        <f>VLOOKUP(A689,tsnz!A:B,2,FALSE)</f>
        <v>Patrick McCartie</v>
      </c>
      <c r="E689" s="909" t="str">
        <f>VLOOKUP(A689,'Team names'!A:G,7,FALSE)</f>
        <v>Wanganui Warriors</v>
      </c>
      <c r="F689" s="910" t="str">
        <f>IF(ISNA(VLOOKUP(A689,tsnz!$A:$G,7,FALSE)), "",(VLOOKUP(A689,tsnz!$A:$G,7,FALSE)))</f>
        <v>C</v>
      </c>
      <c r="G689" s="911" t="str">
        <f t="array" ref="G689">IF(ISNA(VLOOKUP(A689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89" s="911"/>
      <c r="I689" s="911"/>
      <c r="J689" s="911"/>
      <c r="K689" s="911"/>
      <c r="L689" s="912">
        <f t="shared" si="1"/>
        <v>0</v>
      </c>
      <c r="M689" s="913">
        <f>IFERROR(__xludf.DUMMYFUNCTION("(sum(query(sort(transpose($G689:$K689), 1, false), ""select * limit 4"")))"),0.0)</f>
        <v>0</v>
      </c>
      <c r="N689" s="917"/>
      <c r="O689" s="917"/>
      <c r="P689" s="917"/>
      <c r="Q689" s="917"/>
      <c r="R689" s="911"/>
      <c r="S689" s="918"/>
      <c r="T689" s="918"/>
      <c r="U689" s="913">
        <f>IFERROR(__xludf.DUMMYFUNCTION("(sum(query(sort(transpose($N689:$P689), 1, false), ""select * limit 4"")))"),0.0)</f>
        <v>0</v>
      </c>
    </row>
    <row r="690">
      <c r="A690" s="853">
        <v>10339.0</v>
      </c>
      <c r="B690" s="906">
        <f>VLOOKUP(A690,tsnz!A:F,6,FALSE)</f>
        <v>2025</v>
      </c>
      <c r="C690" s="907" t="str">
        <f>VLOOKUP(A690,tsnz!A:E,5,FALSE)</f>
        <v>First Year - Full</v>
      </c>
      <c r="D690" s="908" t="str">
        <f>VLOOKUP(A690,tsnz!A:B,2,FALSE)</f>
        <v>James Prime</v>
      </c>
      <c r="E690" s="909" t="str">
        <f>VLOOKUP(A690,'Team names'!A:G,7,FALSE)</f>
        <v>Wanganui Warriors</v>
      </c>
      <c r="F690" s="910" t="str">
        <f>IF(ISNA(VLOOKUP(A690,tsnz!$A:$G,7,FALSE)), "",(VLOOKUP(A690,tsnz!$A:$G,7,FALSE)))</f>
        <v>C</v>
      </c>
      <c r="G690" s="911" t="str">
        <f t="array" ref="G690">IF(ISNA(VLOOKUP(A690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0" s="911"/>
      <c r="I690" s="911"/>
      <c r="J690" s="911"/>
      <c r="K690" s="911"/>
      <c r="L690" s="912">
        <f t="shared" si="1"/>
        <v>0</v>
      </c>
      <c r="M690" s="913">
        <f>IFERROR(__xludf.DUMMYFUNCTION("(sum(query(sort(transpose($G690:$K690), 1, false), ""select * limit 4"")))"),0.0)</f>
        <v>0</v>
      </c>
      <c r="N690" s="914"/>
      <c r="O690" s="911"/>
      <c r="P690" s="911"/>
      <c r="Q690" s="911"/>
      <c r="R690" s="911"/>
      <c r="S690" s="915"/>
      <c r="T690" s="916"/>
      <c r="U690" s="911"/>
    </row>
    <row r="691">
      <c r="A691" s="853">
        <v>10340.0</v>
      </c>
      <c r="B691" s="906">
        <f>VLOOKUP(A691,tsnz!A:F,6,FALSE)</f>
        <v>2025</v>
      </c>
      <c r="C691" s="907" t="str">
        <f>VLOOKUP(A691,tsnz!A:E,5,FALSE)</f>
        <v>First Year - Full</v>
      </c>
      <c r="D691" s="908" t="str">
        <f>VLOOKUP(A691,tsnz!A:B,2,FALSE)</f>
        <v>Glen McCartie</v>
      </c>
      <c r="E691" s="909" t="str">
        <f>VLOOKUP(A691,'Team names'!A:G,7,FALSE)</f>
        <v>Wanganui Warriors</v>
      </c>
      <c r="F691" s="910" t="str">
        <f>IF(ISNA(VLOOKUP(A691,tsnz!$A:$G,7,FALSE)), "",(VLOOKUP(A691,tsnz!$A:$G,7,FALSE)))</f>
        <v>D</v>
      </c>
      <c r="G691" s="911" t="str">
        <f t="array" ref="G691">IF(ISNA(VLOOKUP(A691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1" s="911"/>
      <c r="I691" s="911"/>
      <c r="J691" s="911"/>
      <c r="K691" s="911"/>
      <c r="L691" s="912">
        <f t="shared" si="1"/>
        <v>0</v>
      </c>
      <c r="M691" s="913">
        <f>IFERROR(__xludf.DUMMYFUNCTION("(sum(query(sort(transpose($G691:$K691), 1, false), ""select * limit 4"")))"),0.0)</f>
        <v>0</v>
      </c>
      <c r="N691" s="914"/>
      <c r="O691" s="911"/>
      <c r="P691" s="911"/>
      <c r="Q691" s="911"/>
      <c r="R691" s="911"/>
      <c r="S691" s="915"/>
      <c r="T691" s="915"/>
      <c r="U691" s="911"/>
    </row>
    <row r="692">
      <c r="A692" s="853">
        <v>10338.0</v>
      </c>
      <c r="B692" s="906">
        <f>VLOOKUP(A692,tsnz!A:F,6,FALSE)</f>
        <v>2025</v>
      </c>
      <c r="C692" s="907" t="str">
        <f>VLOOKUP(A692,tsnz!A:E,5,FALSE)</f>
        <v>Junior</v>
      </c>
      <c r="D692" s="908" t="str">
        <f>VLOOKUP(A692,tsnz!A:B,2,FALSE)</f>
        <v>William Hird</v>
      </c>
      <c r="E692" s="909" t="str">
        <f>VLOOKUP(A692,'Team names'!A:G,7,FALSE)</f>
        <v>Wanganui Warriors</v>
      </c>
      <c r="F692" s="910" t="str">
        <f>IF(ISNA(VLOOKUP(A692,tsnz!$A:$G,7,FALSE)), "",(VLOOKUP(A692,tsnz!$A:$G,7,FALSE)))</f>
        <v>C</v>
      </c>
      <c r="G692" s="911" t="str">
        <f t="array" ref="G692">IF(ISNA(VLOOKUP(A692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2" s="911"/>
      <c r="I692" s="911"/>
      <c r="J692" s="911"/>
      <c r="K692" s="911"/>
      <c r="L692" s="912">
        <f t="shared" si="1"/>
        <v>0</v>
      </c>
      <c r="M692" s="913">
        <f>IFERROR(__xludf.DUMMYFUNCTION("(sum(query(sort(transpose($G692:$K692), 1, false), ""select * limit 4"")))"),0.0)</f>
        <v>0</v>
      </c>
      <c r="N692" s="914"/>
      <c r="O692" s="911"/>
      <c r="P692" s="917"/>
      <c r="Q692" s="911"/>
      <c r="R692" s="911"/>
      <c r="S692" s="918">
        <f>((SUM(N692:R692)-(ROUND(N692,0)+ROUND(O692,0)+ROUND(P692,0)+ROUND(Q692,0)+ROUND(R692,0)))/10)+ROUND(N692,0)+ROUND(O692,0)+ROUND(P692,0)+ROUND(Q692,0)+ROUND(R692,0)</f>
        <v>0</v>
      </c>
      <c r="T692" s="918"/>
      <c r="U692" s="913">
        <f>IFERROR(__xludf.DUMMYFUNCTION("(sum(query(sort(transpose($N692:$P692), 1, false), ""select * limit 4"")))"),0.0)</f>
        <v>0</v>
      </c>
    </row>
    <row r="693">
      <c r="A693" s="724">
        <v>1354.0</v>
      </c>
      <c r="B693" s="924">
        <f>VLOOKUP(A693,tsnz!A:F,6,FALSE)</f>
        <v>2025</v>
      </c>
      <c r="C693" s="925" t="str">
        <f>VLOOKUP(A693,tsnz!A:E,5,FALSE)</f>
        <v>Full</v>
      </c>
      <c r="D693" s="926" t="str">
        <f>VLOOKUP(A693,tsnz!A:B,2,FALSE)</f>
        <v>Bex Baines</v>
      </c>
      <c r="E693" s="927" t="str">
        <f>VLOOKUP(A693,'Team names'!A:G,7,FALSE)</f>
        <v>Wellington Tigers</v>
      </c>
      <c r="F693" s="928" t="str">
        <f>IF(ISNA(VLOOKUP(A693,tsnz!$A:$G,7,FALSE)), "",(VLOOKUP(A693,tsnz!$A:$G,7,FALSE)))</f>
        <v>M</v>
      </c>
      <c r="G693" s="911" t="str">
        <f t="array" ref="G693">IF(ISNA(VLOOKUP(A693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3" s="911"/>
      <c r="I693" s="911"/>
      <c r="J693" s="911"/>
      <c r="K693" s="911"/>
      <c r="L693" s="912">
        <f t="shared" si="1"/>
        <v>0</v>
      </c>
      <c r="M693" s="913">
        <f>IFERROR(__xludf.DUMMYFUNCTION("(sum(query(sort(transpose($G693:$K693), 1, false), ""select * limit 4"")))"),0.0)</f>
        <v>0</v>
      </c>
      <c r="N693" s="914"/>
      <c r="O693" s="911"/>
      <c r="P693" s="911"/>
      <c r="Q693" s="911"/>
      <c r="R693" s="911"/>
      <c r="S693" s="915"/>
      <c r="T693" s="916"/>
      <c r="U693" s="911"/>
    </row>
    <row r="694">
      <c r="A694" s="724">
        <v>1900.0</v>
      </c>
      <c r="B694" s="924">
        <f>VLOOKUP(A694,tsnz!A:F,6,FALSE)</f>
        <v>2026</v>
      </c>
      <c r="C694" s="925" t="str">
        <f>VLOOKUP(A694,tsnz!A:E,5,FALSE)</f>
        <v>Full</v>
      </c>
      <c r="D694" s="926" t="str">
        <f>VLOOKUP(A694,tsnz!A:B,2,FALSE)</f>
        <v>Bronwyn Shields</v>
      </c>
      <c r="E694" s="927" t="str">
        <f>VLOOKUP(A694,'Team names'!A:G,7,FALSE)</f>
        <v>Wellington Tigers</v>
      </c>
      <c r="F694" s="928" t="str">
        <f>IF(ISNA(VLOOKUP(A694,tsnz!$A:$G,7,FALSE)), "",(VLOOKUP(A694,tsnz!$A:$G,7,FALSE)))</f>
        <v>C</v>
      </c>
      <c r="G694" s="911" t="str">
        <f t="array" ref="G694">IF(ISNA(VLOOKUP(A694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4" s="911"/>
      <c r="I694" s="911"/>
      <c r="J694" s="911"/>
      <c r="K694" s="911"/>
      <c r="L694" s="912">
        <f t="shared" si="1"/>
        <v>0</v>
      </c>
      <c r="M694" s="913">
        <f>IFERROR(__xludf.DUMMYFUNCTION("(sum(query(sort(transpose($G694:$K694), 1, false), ""select * limit 4"")))"),0.0)</f>
        <v>0</v>
      </c>
      <c r="N694" s="914"/>
      <c r="O694" s="911"/>
      <c r="P694" s="911"/>
      <c r="Q694" s="911"/>
      <c r="R694" s="911"/>
      <c r="S694" s="915"/>
      <c r="T694" s="916"/>
      <c r="U694" s="911"/>
    </row>
    <row r="695">
      <c r="A695" s="724">
        <v>2676.0</v>
      </c>
      <c r="B695" s="924">
        <f>VLOOKUP(A695,tsnz!A:F,6,FALSE)</f>
        <v>2026</v>
      </c>
      <c r="C695" s="925" t="str">
        <f>VLOOKUP(A695,tsnz!A:E,5,FALSE)</f>
        <v>Full</v>
      </c>
      <c r="D695" s="926" t="str">
        <f>VLOOKUP(A695,tsnz!A:B,2,FALSE)</f>
        <v>Ravi de Silva</v>
      </c>
      <c r="E695" s="927" t="str">
        <f>VLOOKUP(A695,'Team names'!A:G,7,FALSE)</f>
        <v>Wellington Tigers</v>
      </c>
      <c r="F695" s="928" t="str">
        <f>IF(ISNA(VLOOKUP(A695,tsnz!$A:$G,7,FALSE)), "",(VLOOKUP(A695,tsnz!$A:$G,7,FALSE)))</f>
        <v>C</v>
      </c>
      <c r="G695" s="911" t="str">
        <f t="array" ref="G695">IF(ISNA(VLOOKUP(A695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5" s="911"/>
      <c r="I695" s="911"/>
      <c r="J695" s="911"/>
      <c r="K695" s="911"/>
      <c r="L695" s="912">
        <f t="shared" si="1"/>
        <v>0</v>
      </c>
      <c r="M695" s="913">
        <f>IFERROR(__xludf.DUMMYFUNCTION("(sum(query(sort(transpose($G695:$K695), 1, false), ""select * limit 4"")))"),0.0)</f>
        <v>0</v>
      </c>
      <c r="N695" s="917"/>
      <c r="O695" s="917"/>
      <c r="P695" s="917"/>
      <c r="Q695" s="917"/>
      <c r="R695" s="911"/>
      <c r="S695" s="918"/>
      <c r="T695" s="918"/>
      <c r="U695" s="913"/>
    </row>
    <row r="696">
      <c r="A696" s="342">
        <v>2685.0</v>
      </c>
      <c r="B696" s="924">
        <f>VLOOKUP(A696,tsnz!A:F,6,FALSE)</f>
        <v>2026</v>
      </c>
      <c r="C696" s="925" t="str">
        <f>VLOOKUP(A696,tsnz!A:E,5,FALSE)</f>
        <v>Full</v>
      </c>
      <c r="D696" s="926" t="str">
        <f>VLOOKUP(A696,tsnz!A:B,2,FALSE)</f>
        <v>Edwin Bode</v>
      </c>
      <c r="E696" s="927" t="str">
        <f>VLOOKUP(A696,'Team names'!A:G,7,FALSE)</f>
        <v>Wellington Tigers</v>
      </c>
      <c r="F696" s="928" t="str">
        <f>IF(ISNA(VLOOKUP(A696,tsnz!$A:$G,7,FALSE)), "",(VLOOKUP(A696,tsnz!$A:$G,7,FALSE)))</f>
        <v>M</v>
      </c>
      <c r="G696" s="911" t="str">
        <f t="array" ref="G696">IF(ISNA(VLOOKUP(A696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6" s="911"/>
      <c r="I696" s="911"/>
      <c r="J696" s="911"/>
      <c r="K696" s="911"/>
      <c r="L696" s="912">
        <f t="shared" si="1"/>
        <v>0</v>
      </c>
      <c r="M696" s="913">
        <f>IFERROR(__xludf.DUMMYFUNCTION("(sum(query(sort(transpose($G696:$K696), 1, false), ""select * limit 4"")))"),0.0)</f>
        <v>0</v>
      </c>
      <c r="N696" s="914"/>
      <c r="O696" s="911"/>
      <c r="P696" s="911"/>
      <c r="Q696" s="911"/>
      <c r="R696" s="911"/>
      <c r="S696" s="915"/>
      <c r="T696" s="916"/>
      <c r="U696" s="911"/>
    </row>
    <row r="697">
      <c r="A697" s="342">
        <v>2734.0</v>
      </c>
      <c r="B697" s="924">
        <f>VLOOKUP(A697,tsnz!A:F,6,FALSE)</f>
        <v>2025</v>
      </c>
      <c r="C697" s="925" t="str">
        <f>VLOOKUP(A697,tsnz!A:E,5,FALSE)</f>
        <v>Full</v>
      </c>
      <c r="D697" s="926" t="str">
        <f>VLOOKUP(A697,tsnz!A:B,2,FALSE)</f>
        <v>Pratik Tailor</v>
      </c>
      <c r="E697" s="927" t="str">
        <f>VLOOKUP(A697,'Team names'!A:G,7,FALSE)</f>
        <v>Wellington Tigers</v>
      </c>
      <c r="F697" s="928" t="str">
        <f>IF(ISNA(VLOOKUP(A697,tsnz!$A:$G,7,FALSE)), "",(VLOOKUP(A697,tsnz!$A:$G,7,FALSE)))</f>
        <v>M</v>
      </c>
      <c r="G697" s="911" t="str">
        <f t="array" ref="G697">IF(ISNA(VLOOKUP(A697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7" s="911"/>
      <c r="I697" s="911"/>
      <c r="J697" s="911"/>
      <c r="K697" s="911"/>
      <c r="L697" s="912">
        <f t="shared" si="1"/>
        <v>0</v>
      </c>
      <c r="M697" s="913">
        <f>IFERROR(__xludf.DUMMYFUNCTION("(sum(query(sort(transpose($G697:$K697), 1, false), ""select * limit 4"")))"),0.0)</f>
        <v>0</v>
      </c>
      <c r="N697" s="914"/>
      <c r="O697" s="911"/>
      <c r="P697" s="911"/>
      <c r="Q697" s="911"/>
      <c r="R697" s="911"/>
      <c r="S697" s="915"/>
      <c r="T697" s="916"/>
      <c r="U697" s="911"/>
    </row>
    <row r="698">
      <c r="A698" s="342">
        <v>2953.0</v>
      </c>
      <c r="B698" s="924">
        <f>VLOOKUP(A698,tsnz!A:F,6,FALSE)</f>
        <v>2026</v>
      </c>
      <c r="C698" s="925" t="str">
        <f>VLOOKUP(A698,tsnz!A:E,5,FALSE)</f>
        <v>Super</v>
      </c>
      <c r="D698" s="926" t="str">
        <f>VLOOKUP(A698,tsnz!A:B,2,FALSE)</f>
        <v>Barry Johnstone</v>
      </c>
      <c r="E698" s="927" t="str">
        <f>VLOOKUP(A698,'Team names'!A:G,7,FALSE)</f>
        <v>Wellington Tigers</v>
      </c>
      <c r="F698" s="928" t="str">
        <f>IF(ISNA(VLOOKUP(A698,tsnz!$A:$G,7,FALSE)), "",(VLOOKUP(A698,tsnz!$A:$G,7,FALSE)))</f>
        <v>B</v>
      </c>
      <c r="G698" s="911" t="str">
        <f t="array" ref="G698">IF(ISNA(VLOOKUP(A698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8" s="911"/>
      <c r="I698" s="911"/>
      <c r="J698" s="911"/>
      <c r="K698" s="911"/>
      <c r="L698" s="912">
        <f t="shared" si="1"/>
        <v>0</v>
      </c>
      <c r="M698" s="913">
        <f>IFERROR(__xludf.DUMMYFUNCTION("(sum(query(sort(transpose($G698:$K698), 1, false), ""select * limit 4"")))"),0.0)</f>
        <v>0</v>
      </c>
      <c r="N698" s="914"/>
      <c r="O698" s="911"/>
      <c r="P698" s="911"/>
      <c r="Q698" s="911"/>
      <c r="R698" s="911"/>
      <c r="S698" s="915"/>
      <c r="T698" s="916"/>
      <c r="U698" s="911"/>
    </row>
    <row r="699">
      <c r="A699" s="342">
        <v>3073.0</v>
      </c>
      <c r="B699" s="924">
        <f>VLOOKUP(A699,tsnz!A:F,6,FALSE)</f>
        <v>2025</v>
      </c>
      <c r="C699" s="925" t="str">
        <f>VLOOKUP(A699,tsnz!A:E,5,FALSE)</f>
        <v>Super</v>
      </c>
      <c r="D699" s="926" t="str">
        <f>VLOOKUP(A699,tsnz!A:B,2,FALSE)</f>
        <v>David Grain</v>
      </c>
      <c r="E699" s="927" t="str">
        <f>VLOOKUP(A699,'Team names'!A:G,7,FALSE)</f>
        <v>Wellington Tigers</v>
      </c>
      <c r="F699" s="928" t="str">
        <f>IF(ISNA(VLOOKUP(A699,tsnz!$A:$G,7,FALSE)), "",(VLOOKUP(A699,tsnz!$A:$G,7,FALSE)))</f>
        <v>A</v>
      </c>
      <c r="G699" s="911" t="str">
        <f t="array" ref="G699">IF(ISNA(VLOOKUP(A699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699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699" s="911"/>
      <c r="I699" s="911"/>
      <c r="J699" s="911"/>
      <c r="K699" s="911"/>
      <c r="L699" s="912">
        <f t="shared" si="1"/>
        <v>0</v>
      </c>
      <c r="M699" s="913">
        <f>IFERROR(__xludf.DUMMYFUNCTION("(sum(query(sort(transpose($G699:$K699), 1, false), ""select * limit 4"")))"),0.0)</f>
        <v>0</v>
      </c>
      <c r="N699" s="917"/>
      <c r="O699" s="917"/>
      <c r="P699" s="917"/>
      <c r="Q699" s="917"/>
      <c r="R699" s="911"/>
      <c r="S699" s="918"/>
      <c r="T699" s="919"/>
      <c r="U699" s="911"/>
    </row>
    <row r="700">
      <c r="A700" s="724">
        <v>3079.0</v>
      </c>
      <c r="B700" s="924">
        <f>VLOOKUP(A700,tsnz!A:F,6,FALSE)</f>
        <v>2025</v>
      </c>
      <c r="C700" s="925" t="str">
        <f>VLOOKUP(A700,tsnz!A:E,5,FALSE)</f>
        <v>Full</v>
      </c>
      <c r="D700" s="926" t="str">
        <f>VLOOKUP(A700,tsnz!A:B,2,FALSE)</f>
        <v>Mark Riley</v>
      </c>
      <c r="E700" s="927" t="str">
        <f>VLOOKUP(A700,'Team names'!A:G,7,FALSE)</f>
        <v>Wellington Tigers</v>
      </c>
      <c r="F700" s="928" t="str">
        <f>IF(ISNA(VLOOKUP(A700,tsnz!$A:$G,7,FALSE)), "",(VLOOKUP(A700,tsnz!$A:$G,7,FALSE)))</f>
        <v>B</v>
      </c>
      <c r="G700" s="911" t="str">
        <f t="array" ref="G700">IF(ISNA(VLOOKUP(A700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0" s="911"/>
      <c r="I700" s="911"/>
      <c r="J700" s="911"/>
      <c r="K700" s="911"/>
      <c r="L700" s="912">
        <f t="shared" si="1"/>
        <v>0</v>
      </c>
      <c r="M700" s="913">
        <f>IFERROR(__xludf.DUMMYFUNCTION("(sum(query(sort(transpose($G700:$K700), 1, false), ""select * limit 4"")))"),0.0)</f>
        <v>0</v>
      </c>
      <c r="N700" s="914"/>
      <c r="O700" s="911"/>
      <c r="P700" s="911"/>
      <c r="Q700" s="911"/>
      <c r="R700" s="911"/>
      <c r="S700" s="915"/>
      <c r="T700" s="916"/>
      <c r="U700" s="911"/>
    </row>
    <row r="701">
      <c r="A701" s="724">
        <v>3094.0</v>
      </c>
      <c r="B701" s="924">
        <f>VLOOKUP(A701,tsnz!A:F,6,FALSE)</f>
        <v>2025</v>
      </c>
      <c r="C701" s="925" t="str">
        <f>VLOOKUP(A701,tsnz!A:E,5,FALSE)</f>
        <v>Life Member</v>
      </c>
      <c r="D701" s="926" t="str">
        <f>VLOOKUP(A701,tsnz!A:B,2,FALSE)</f>
        <v>Beverley Newton</v>
      </c>
      <c r="E701" s="927" t="str">
        <f>VLOOKUP(A701,'Team names'!A:G,7,FALSE)</f>
        <v>Wellington Tigers</v>
      </c>
      <c r="F701" s="928" t="str">
        <f>IF(ISNA(VLOOKUP(A701,tsnz!$A:$G,7,FALSE)), "",(VLOOKUP(A701,tsnz!$A:$G,7,FALSE)))</f>
        <v/>
      </c>
      <c r="G701" s="911" t="str">
        <f t="array" ref="G701">IF(ISNA(VLOOKUP(A701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1" s="911"/>
      <c r="I701" s="911"/>
      <c r="J701" s="911"/>
      <c r="K701" s="911"/>
      <c r="L701" s="912">
        <f t="shared" si="1"/>
        <v>0</v>
      </c>
      <c r="M701" s="913">
        <f>IFERROR(__xludf.DUMMYFUNCTION("(sum(query(sort(transpose($G701:$K701), 1, false), ""select * limit 4"")))"),0.0)</f>
        <v>0</v>
      </c>
      <c r="N701" s="914"/>
      <c r="O701" s="911"/>
      <c r="P701" s="917"/>
      <c r="Q701" s="911"/>
      <c r="R701" s="911"/>
      <c r="S701" s="918"/>
      <c r="T701" s="918"/>
      <c r="U701" s="913"/>
    </row>
    <row r="702">
      <c r="A702" s="724">
        <v>3128.0</v>
      </c>
      <c r="B702" s="924">
        <f>VLOOKUP(A702,tsnz!A:F,6,FALSE)</f>
        <v>2025</v>
      </c>
      <c r="C702" s="925" t="str">
        <f>VLOOKUP(A702,tsnz!A:E,5,FALSE)</f>
        <v>Super</v>
      </c>
      <c r="D702" s="926" t="str">
        <f>VLOOKUP(A702,tsnz!A:B,2,FALSE)</f>
        <v>David Rew</v>
      </c>
      <c r="E702" s="927" t="str">
        <f>VLOOKUP(A702,'Team names'!A:G,7,FALSE)</f>
        <v>Wellington Tigers</v>
      </c>
      <c r="F702" s="928" t="str">
        <f>IF(ISNA(VLOOKUP(A702,tsnz!$A:$G,7,FALSE)), "",(VLOOKUP(A702,tsnz!$A:$G,7,FALSE)))</f>
        <v/>
      </c>
      <c r="G702" s="911" t="str">
        <f t="array" ref="G702">IF(ISNA(VLOOKUP(A702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2" s="911"/>
      <c r="I702" s="911"/>
      <c r="J702" s="911"/>
      <c r="K702" s="911"/>
      <c r="L702" s="912">
        <f t="shared" si="1"/>
        <v>0</v>
      </c>
      <c r="M702" s="913">
        <f>IFERROR(__xludf.DUMMYFUNCTION("(sum(query(sort(transpose($G702:$K702), 1, false), ""select * limit 4"")))"),0.0)</f>
        <v>0</v>
      </c>
      <c r="N702" s="914"/>
      <c r="O702" s="911"/>
      <c r="P702" s="917"/>
      <c r="Q702" s="911"/>
      <c r="R702" s="911"/>
      <c r="S702" s="918"/>
      <c r="T702" s="918"/>
      <c r="U702" s="913"/>
    </row>
    <row r="703">
      <c r="A703" s="342">
        <v>3138.0</v>
      </c>
      <c r="B703" s="924">
        <f>VLOOKUP(A703,tsnz!A:F,6,FALSE)</f>
        <v>2026</v>
      </c>
      <c r="C703" s="925" t="str">
        <f>VLOOKUP(A703,tsnz!A:E,5,FALSE)</f>
        <v>Super</v>
      </c>
      <c r="D703" s="926" t="str">
        <f>VLOOKUP(A703,tsnz!A:B,2,FALSE)</f>
        <v>Neil Kinsey</v>
      </c>
      <c r="E703" s="927" t="str">
        <f>VLOOKUP(A703,'Team names'!A:G,7,FALSE)</f>
        <v>Wellington Tigers</v>
      </c>
      <c r="F703" s="928" t="str">
        <f>IF(ISNA(VLOOKUP(A703,tsnz!$A:$G,7,FALSE)), "",(VLOOKUP(A703,tsnz!$A:$G,7,FALSE)))</f>
        <v>M</v>
      </c>
      <c r="G703" s="911" t="str">
        <f t="array" ref="G703">IF(ISNA(VLOOKUP(A703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3" s="911"/>
      <c r="I703" s="911"/>
      <c r="J703" s="911"/>
      <c r="K703" s="911"/>
      <c r="L703" s="912">
        <f t="shared" si="1"/>
        <v>0</v>
      </c>
      <c r="M703" s="913">
        <f>IFERROR(__xludf.DUMMYFUNCTION("(sum(query(sort(transpose($G703:$K703), 1, false), ""select * limit 4"")))"),0.0)</f>
        <v>0</v>
      </c>
      <c r="N703" s="914"/>
      <c r="O703" s="911"/>
      <c r="P703" s="911"/>
      <c r="Q703" s="911"/>
      <c r="R703" s="911"/>
      <c r="S703" s="915"/>
      <c r="T703" s="915"/>
      <c r="U703" s="911"/>
    </row>
    <row r="704">
      <c r="A704" s="724">
        <v>3490.0</v>
      </c>
      <c r="B704" s="924">
        <f>VLOOKUP(A704,tsnz!A:F,6,FALSE)</f>
        <v>2025</v>
      </c>
      <c r="C704" s="925" t="str">
        <f>VLOOKUP(A704,tsnz!A:E,5,FALSE)</f>
        <v>Social</v>
      </c>
      <c r="D704" s="926" t="str">
        <f>VLOOKUP(A704,tsnz!A:B,2,FALSE)</f>
        <v>Peter McCarthy</v>
      </c>
      <c r="E704" s="927" t="str">
        <f>VLOOKUP(A704,'Team names'!A:G,7,FALSE)</f>
        <v>Wellington Tigers</v>
      </c>
      <c r="F704" s="928" t="str">
        <f>IF(ISNA(VLOOKUP(A704,tsnz!$A:$G,7,FALSE)), "",(VLOOKUP(A704,tsnz!$A:$G,7,FALSE)))</f>
        <v/>
      </c>
      <c r="G704" s="911" t="str">
        <f t="array" ref="G704">IF(ISNA(VLOOKUP(A704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4" s="911"/>
      <c r="I704" s="911"/>
      <c r="J704" s="911"/>
      <c r="K704" s="911"/>
      <c r="L704" s="912">
        <f t="shared" si="1"/>
        <v>0</v>
      </c>
      <c r="M704" s="913">
        <f>IFERROR(__xludf.DUMMYFUNCTION("(sum(query(sort(transpose($G704:$K704), 1, false), ""select * limit 4"")))"),0.0)</f>
        <v>0</v>
      </c>
      <c r="N704" s="917"/>
      <c r="O704" s="917"/>
      <c r="P704" s="917"/>
      <c r="Q704" s="917"/>
      <c r="R704" s="911"/>
      <c r="S704" s="918"/>
      <c r="T704" s="918"/>
      <c r="U704" s="913"/>
    </row>
    <row r="705">
      <c r="A705" s="724">
        <v>3507.0</v>
      </c>
      <c r="B705" s="924">
        <f>VLOOKUP(A705,tsnz!A:F,6,FALSE)</f>
        <v>2026</v>
      </c>
      <c r="C705" s="925" t="str">
        <f>VLOOKUP(A705,tsnz!A:E,5,FALSE)</f>
        <v>Social</v>
      </c>
      <c r="D705" s="926" t="str">
        <f>VLOOKUP(A705,tsnz!A:B,2,FALSE)</f>
        <v>Alun Rei</v>
      </c>
      <c r="E705" s="927" t="str">
        <f>VLOOKUP(A705,'Team names'!A:G,7,FALSE)</f>
        <v>Wellington Tigers</v>
      </c>
      <c r="F705" s="928" t="str">
        <f>IF(ISNA(VLOOKUP(A705,tsnz!$A:$G,7,FALSE)), "",(VLOOKUP(A705,tsnz!$A:$G,7,FALSE)))</f>
        <v>None</v>
      </c>
      <c r="G705" s="911" t="str">
        <f t="array" ref="G705">IF(ISNA(VLOOKUP(A705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5" s="911"/>
      <c r="I705" s="911"/>
      <c r="J705" s="911"/>
      <c r="K705" s="911"/>
      <c r="L705" s="912">
        <f t="shared" si="1"/>
        <v>0</v>
      </c>
      <c r="M705" s="913">
        <f>IFERROR(__xludf.DUMMYFUNCTION("(sum(query(sort(transpose($G705:$K705), 1, false), ""select * limit 4"")))"),0.0)</f>
        <v>0</v>
      </c>
      <c r="N705" s="914"/>
      <c r="O705" s="911"/>
      <c r="P705" s="917"/>
      <c r="Q705" s="911"/>
      <c r="R705" s="911"/>
      <c r="S705" s="918"/>
      <c r="T705" s="918"/>
      <c r="U705" s="913"/>
    </row>
    <row r="706">
      <c r="A706" s="724">
        <v>3841.0</v>
      </c>
      <c r="B706" s="924">
        <f>VLOOKUP(A706,tsnz!A:F,6,FALSE)</f>
        <v>2025</v>
      </c>
      <c r="C706" s="925" t="str">
        <f>VLOOKUP(A706,tsnz!A:E,5,FALSE)</f>
        <v>Family</v>
      </c>
      <c r="D706" s="926" t="str">
        <f>VLOOKUP(A706,tsnz!A:B,2,FALSE)</f>
        <v>Mark Baines</v>
      </c>
      <c r="E706" s="927" t="str">
        <f>VLOOKUP(A706,'Team names'!A:G,7,FALSE)</f>
        <v>Wellington Tigers</v>
      </c>
      <c r="F706" s="928" t="str">
        <f>IF(ISNA(VLOOKUP(A706,tsnz!$A:$G,7,FALSE)), "",(VLOOKUP(A706,tsnz!$A:$G,7,FALSE)))</f>
        <v>A</v>
      </c>
      <c r="G706" s="911" t="str">
        <f t="array" ref="G706">IF(ISNA(VLOOKUP(A706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6" s="911"/>
      <c r="I706" s="911"/>
      <c r="J706" s="911"/>
      <c r="K706" s="911"/>
      <c r="L706" s="912">
        <f t="shared" si="1"/>
        <v>0</v>
      </c>
      <c r="M706" s="913">
        <f>IFERROR(__xludf.DUMMYFUNCTION("(sum(query(sort(transpose($G706:$K706), 1, false), ""select * limit 4"")))"),0.0)</f>
        <v>0</v>
      </c>
      <c r="N706" s="914"/>
      <c r="O706" s="911"/>
      <c r="P706" s="911"/>
      <c r="Q706" s="911"/>
      <c r="R706" s="911"/>
      <c r="S706" s="915"/>
      <c r="T706" s="916"/>
      <c r="U706" s="911"/>
    </row>
    <row r="707">
      <c r="A707" s="342">
        <v>4480.0</v>
      </c>
      <c r="B707" s="924">
        <f>VLOOKUP(A707,tsnz!A:F,6,FALSE)</f>
        <v>2025</v>
      </c>
      <c r="C707" s="925" t="str">
        <f>VLOOKUP(A707,tsnz!A:E,5,FALSE)</f>
        <v>Full</v>
      </c>
      <c r="D707" s="926" t="str">
        <f>VLOOKUP(A707,tsnz!A:B,2,FALSE)</f>
        <v>Stephen Thessman</v>
      </c>
      <c r="E707" s="927" t="str">
        <f>VLOOKUP(A707,'Team names'!A:G,7,FALSE)</f>
        <v>Wellington Tigers</v>
      </c>
      <c r="F707" s="928" t="str">
        <f>IF(ISNA(VLOOKUP(A707,tsnz!$A:$G,7,FALSE)), "",(VLOOKUP(A707,tsnz!$A:$G,7,FALSE)))</f>
        <v>M</v>
      </c>
      <c r="G707" s="911" t="str">
        <f t="array" ref="G707">IF(ISNA(VLOOKUP(A707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7" s="911"/>
      <c r="I707" s="911"/>
      <c r="J707" s="911"/>
      <c r="K707" s="911"/>
      <c r="L707" s="912">
        <f t="shared" si="1"/>
        <v>0</v>
      </c>
      <c r="M707" s="913">
        <f>IFERROR(__xludf.DUMMYFUNCTION("(sum(query(sort(transpose($G707:$K707), 1, false), ""select * limit 4"")))"),0.0)</f>
        <v>0</v>
      </c>
      <c r="N707" s="917"/>
      <c r="O707" s="917"/>
      <c r="P707" s="917"/>
      <c r="Q707" s="917"/>
      <c r="R707" s="911"/>
      <c r="S707" s="918"/>
      <c r="T707" s="919"/>
      <c r="U707" s="911"/>
    </row>
    <row r="708">
      <c r="A708" s="724">
        <v>4495.0</v>
      </c>
      <c r="B708" s="924">
        <f>VLOOKUP(A708,tsnz!A:F,6,FALSE)</f>
        <v>2025</v>
      </c>
      <c r="C708" s="925" t="str">
        <f>VLOOKUP(A708,tsnz!A:E,5,FALSE)</f>
        <v>Full</v>
      </c>
      <c r="D708" s="926" t="str">
        <f>VLOOKUP(A708,tsnz!A:B,2,FALSE)</f>
        <v>Sue Bowen</v>
      </c>
      <c r="E708" s="927" t="str">
        <f>VLOOKUP(A708,'Team names'!A:G,7,FALSE)</f>
        <v>Wellington Tigers</v>
      </c>
      <c r="F708" s="928" t="str">
        <f>IF(ISNA(VLOOKUP(A708,tsnz!$A:$G,7,FALSE)), "",(VLOOKUP(A708,tsnz!$A:$G,7,FALSE)))</f>
        <v>A</v>
      </c>
      <c r="G708" s="911" t="str">
        <f t="array" ref="G708">IF(ISNA(VLOOKUP(A708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8" s="911"/>
      <c r="I708" s="911"/>
      <c r="J708" s="911"/>
      <c r="K708" s="911"/>
      <c r="L708" s="912">
        <f t="shared" si="1"/>
        <v>0</v>
      </c>
      <c r="M708" s="913">
        <f>IFERROR(__xludf.DUMMYFUNCTION("(sum(query(sort(transpose($G708:$K708), 1, false), ""select * limit 4"")))"),0.0)</f>
        <v>0</v>
      </c>
      <c r="N708" s="914"/>
      <c r="O708" s="911"/>
      <c r="P708" s="917"/>
      <c r="Q708" s="911"/>
      <c r="R708" s="911"/>
      <c r="S708" s="918"/>
      <c r="T708" s="918"/>
      <c r="U708" s="913"/>
    </row>
    <row r="709">
      <c r="A709" s="724">
        <v>4603.0</v>
      </c>
      <c r="B709" s="924">
        <f>VLOOKUP(A709,tsnz!A:F,6,FALSE)</f>
        <v>2025</v>
      </c>
      <c r="C709" s="925" t="str">
        <f>VLOOKUP(A709,tsnz!A:E,5,FALSE)</f>
        <v>Full</v>
      </c>
      <c r="D709" s="926" t="str">
        <f>VLOOKUP(A709,tsnz!A:B,2,FALSE)</f>
        <v>Holly Johnstone</v>
      </c>
      <c r="E709" s="927" t="str">
        <f>VLOOKUP(A709,'Team names'!A:G,7,FALSE)</f>
        <v>Wellington Tigers</v>
      </c>
      <c r="F709" s="928" t="str">
        <f>IF(ISNA(VLOOKUP(A709,tsnz!$A:$G,7,FALSE)), "",(VLOOKUP(A709,tsnz!$A:$G,7,FALSE)))</f>
        <v>C</v>
      </c>
      <c r="G709" s="911" t="str">
        <f t="array" ref="G709">IF(ISNA(VLOOKUP(A709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09" s="911"/>
      <c r="I709" s="911"/>
      <c r="J709" s="911"/>
      <c r="K709" s="911"/>
      <c r="L709" s="912">
        <f t="shared" si="1"/>
        <v>0</v>
      </c>
      <c r="M709" s="913">
        <f>IFERROR(__xludf.DUMMYFUNCTION("(sum(query(sort(transpose($G709:$K709), 1, false), ""select * limit 4"")))"),0.0)</f>
        <v>0</v>
      </c>
      <c r="N709" s="914"/>
      <c r="O709" s="911"/>
      <c r="P709" s="917"/>
      <c r="Q709" s="911"/>
      <c r="R709" s="911"/>
      <c r="S709" s="918"/>
      <c r="T709" s="918"/>
      <c r="U709" s="913"/>
    </row>
    <row r="710">
      <c r="A710" s="724">
        <v>4919.0</v>
      </c>
      <c r="B710" s="924">
        <f>VLOOKUP(A710,tsnz!A:F,6,FALSE)</f>
        <v>2025</v>
      </c>
      <c r="C710" s="925" t="str">
        <f>VLOOKUP(A710,tsnz!A:E,5,FALSE)</f>
        <v>Super</v>
      </c>
      <c r="D710" s="926" t="str">
        <f>VLOOKUP(A710,tsnz!A:B,2,FALSE)</f>
        <v>Craig Fair</v>
      </c>
      <c r="E710" s="927" t="str">
        <f>VLOOKUP(A710,'Team names'!A:G,7,FALSE)</f>
        <v>Wellington Tigers</v>
      </c>
      <c r="F710" s="928" t="str">
        <f>IF(ISNA(VLOOKUP(A710,tsnz!$A:$G,7,FALSE)), "",(VLOOKUP(A710,tsnz!$A:$G,7,FALSE)))</f>
        <v/>
      </c>
      <c r="G710" s="911" t="str">
        <f t="array" ref="G710">IF(ISNA(VLOOKUP(A710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0" s="911"/>
      <c r="I710" s="911"/>
      <c r="J710" s="911"/>
      <c r="K710" s="911"/>
      <c r="L710" s="912">
        <f t="shared" si="1"/>
        <v>0</v>
      </c>
      <c r="M710" s="913">
        <f>IFERROR(__xludf.DUMMYFUNCTION("(sum(query(sort(transpose($G710:$K710), 1, false), ""select * limit 4"")))"),0.0)</f>
        <v>0</v>
      </c>
      <c r="N710" s="914"/>
      <c r="O710" s="911"/>
      <c r="P710" s="917"/>
      <c r="Q710" s="911"/>
      <c r="R710" s="911"/>
      <c r="S710" s="918"/>
      <c r="T710" s="918"/>
      <c r="U710" s="913"/>
    </row>
    <row r="711">
      <c r="A711" s="342">
        <v>5613.0</v>
      </c>
      <c r="B711" s="924">
        <f>VLOOKUP(A711,tsnz!A:F,6,FALSE)</f>
        <v>2025</v>
      </c>
      <c r="C711" s="925" t="str">
        <f>VLOOKUP(A711,tsnz!A:E,5,FALSE)</f>
        <v>Super</v>
      </c>
      <c r="D711" s="926" t="str">
        <f>VLOOKUP(A711,tsnz!A:B,2,FALSE)</f>
        <v>Russell Mason</v>
      </c>
      <c r="E711" s="927" t="str">
        <f>VLOOKUP(A711,'Team names'!A:G,7,FALSE)</f>
        <v>Wellington Tigers</v>
      </c>
      <c r="F711" s="928" t="str">
        <f>IF(ISNA(VLOOKUP(A711,tsnz!$A:$G,7,FALSE)), "",(VLOOKUP(A711,tsnz!$A:$G,7,FALSE)))</f>
        <v>B</v>
      </c>
      <c r="G711" s="911" t="str">
        <f t="array" ref="G711">IF(ISNA(VLOOKUP(A711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1" s="911"/>
      <c r="I711" s="911"/>
      <c r="J711" s="911"/>
      <c r="K711" s="911"/>
      <c r="L711" s="912">
        <f t="shared" si="1"/>
        <v>0</v>
      </c>
      <c r="M711" s="913">
        <f>IFERROR(__xludf.DUMMYFUNCTION("(sum(query(sort(transpose($G711:$K711), 1, false), ""select * limit 4"")))"),0.0)</f>
        <v>0</v>
      </c>
      <c r="N711" s="917"/>
      <c r="O711" s="917"/>
      <c r="P711" s="917"/>
      <c r="Q711" s="917"/>
      <c r="R711" s="911"/>
      <c r="S711" s="918"/>
      <c r="T711" s="918"/>
      <c r="U711" s="913"/>
    </row>
    <row r="712">
      <c r="A712" s="724">
        <v>5664.0</v>
      </c>
      <c r="B712" s="924">
        <f>VLOOKUP(A712,tsnz!A:F,6,FALSE)</f>
        <v>2026</v>
      </c>
      <c r="C712" s="925" t="str">
        <f>VLOOKUP(A712,tsnz!A:E,5,FALSE)</f>
        <v>Social</v>
      </c>
      <c r="D712" s="926" t="str">
        <f>VLOOKUP(A712,tsnz!A:B,2,FALSE)</f>
        <v>Danny Redhill</v>
      </c>
      <c r="E712" s="927" t="str">
        <f>VLOOKUP(A712,'Team names'!A:G,7,FALSE)</f>
        <v>Wellington Tigers</v>
      </c>
      <c r="F712" s="928" t="str">
        <f>IF(ISNA(VLOOKUP(A712,tsnz!$A:$G,7,FALSE)), "",(VLOOKUP(A712,tsnz!$A:$G,7,FALSE)))</f>
        <v>B</v>
      </c>
      <c r="G712" s="911" t="str">
        <f t="array" ref="G712">IF(ISNA(VLOOKUP(A712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2" s="911"/>
      <c r="I712" s="911"/>
      <c r="J712" s="911"/>
      <c r="K712" s="911"/>
      <c r="L712" s="912">
        <f t="shared" si="1"/>
        <v>0</v>
      </c>
      <c r="M712" s="913">
        <f>IFERROR(__xludf.DUMMYFUNCTION("(sum(query(sort(transpose($G712:$K712), 1, false), ""select * limit 4"")))"),0.0)</f>
        <v>0</v>
      </c>
      <c r="N712" s="914"/>
      <c r="O712" s="911"/>
      <c r="P712" s="917"/>
      <c r="Q712" s="911"/>
      <c r="R712" s="911"/>
      <c r="S712" s="918"/>
      <c r="T712" s="918"/>
      <c r="U712" s="913"/>
    </row>
    <row r="713">
      <c r="A713" s="342">
        <v>5902.0</v>
      </c>
      <c r="B713" s="924">
        <f>VLOOKUP(A713,tsnz!A:F,6,FALSE)</f>
        <v>2025</v>
      </c>
      <c r="C713" s="925" t="str">
        <f>VLOOKUP(A713,tsnz!A:E,5,FALSE)</f>
        <v>Full</v>
      </c>
      <c r="D713" s="926" t="str">
        <f>VLOOKUP(A713,tsnz!A:B,2,FALSE)</f>
        <v>Evan Little</v>
      </c>
      <c r="E713" s="927" t="str">
        <f>VLOOKUP(A713,'Team names'!A:G,7,FALSE)</f>
        <v>Wellington Tigers</v>
      </c>
      <c r="F713" s="928" t="str">
        <f>IF(ISNA(VLOOKUP(A713,tsnz!$A:$G,7,FALSE)), "",(VLOOKUP(A713,tsnz!$A:$G,7,FALSE)))</f>
        <v>A</v>
      </c>
      <c r="G713" s="911" t="str">
        <f t="array" ref="G713">IF(ISNA(VLOOKUP(A713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3" s="911"/>
      <c r="I713" s="911"/>
      <c r="J713" s="911"/>
      <c r="K713" s="911"/>
      <c r="L713" s="912">
        <f t="shared" si="1"/>
        <v>0</v>
      </c>
      <c r="M713" s="913">
        <f>IFERROR(__xludf.DUMMYFUNCTION("(sum(query(sort(transpose($G713:$K713), 1, false), ""select * limit 4"")))"),0.0)</f>
        <v>0</v>
      </c>
      <c r="N713" s="914"/>
      <c r="O713" s="911"/>
      <c r="P713" s="911"/>
      <c r="Q713" s="911"/>
      <c r="R713" s="911"/>
      <c r="S713" s="915"/>
      <c r="T713" s="916"/>
      <c r="U713" s="911"/>
    </row>
    <row r="714">
      <c r="A714" s="342">
        <v>6660.0</v>
      </c>
      <c r="B714" s="924">
        <f>VLOOKUP(A714,tsnz!A:F,6,FALSE)</f>
        <v>2025</v>
      </c>
      <c r="C714" s="925" t="str">
        <f>VLOOKUP(A714,tsnz!A:E,5,FALSE)</f>
        <v>Family</v>
      </c>
      <c r="D714" s="926" t="str">
        <f>VLOOKUP(A714,tsnz!A:B,2,FALSE)</f>
        <v>Inge Little</v>
      </c>
      <c r="E714" s="927" t="str">
        <f>VLOOKUP(A714,'Team names'!A:G,7,FALSE)</f>
        <v>Wellington Tigers</v>
      </c>
      <c r="F714" s="928" t="str">
        <f>IF(ISNA(VLOOKUP(A714,tsnz!$A:$G,7,FALSE)), "",(VLOOKUP(A714,tsnz!$A:$G,7,FALSE)))</f>
        <v>A</v>
      </c>
      <c r="G714" s="911" t="str">
        <f t="array" ref="G714">IF(ISNA(VLOOKUP(A714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4" s="911"/>
      <c r="I714" s="911"/>
      <c r="J714" s="911"/>
      <c r="K714" s="911"/>
      <c r="L714" s="912">
        <f t="shared" si="1"/>
        <v>0</v>
      </c>
      <c r="M714" s="913">
        <f>IFERROR(__xludf.DUMMYFUNCTION("(sum(query(sort(transpose($G714:$K714), 1, false), ""select * limit 4"")))"),0.0)</f>
        <v>0</v>
      </c>
      <c r="N714" s="914"/>
      <c r="O714" s="911"/>
      <c r="P714" s="911"/>
      <c r="Q714" s="911"/>
      <c r="R714" s="911"/>
      <c r="S714" s="915"/>
      <c r="T714" s="916"/>
      <c r="U714" s="913"/>
    </row>
    <row r="715">
      <c r="A715" s="724">
        <v>6968.0</v>
      </c>
      <c r="B715" s="924">
        <f>VLOOKUP(A715,tsnz!A:F,6,FALSE)</f>
        <v>2026</v>
      </c>
      <c r="C715" s="925" t="str">
        <f>VLOOKUP(A715,tsnz!A:E,5,FALSE)</f>
        <v>Full</v>
      </c>
      <c r="D715" s="926" t="str">
        <f>VLOOKUP(A715,tsnz!A:B,2,FALSE)</f>
        <v>Matt Hunter</v>
      </c>
      <c r="E715" s="927" t="str">
        <f>VLOOKUP(A715,'Team names'!A:G,7,FALSE)</f>
        <v>Wellington Tigers</v>
      </c>
      <c r="F715" s="928" t="str">
        <f>IF(ISNA(VLOOKUP(A715,tsnz!$A:$G,7,FALSE)), "",(VLOOKUP(A715,tsnz!$A:$G,7,FALSE)))</f>
        <v>C</v>
      </c>
      <c r="G715" s="911" t="str">
        <f t="array" ref="G715">IF(ISNA(VLOOKUP(A715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5" s="911"/>
      <c r="I715" s="911"/>
      <c r="J715" s="911"/>
      <c r="K715" s="911"/>
      <c r="L715" s="912">
        <f t="shared" si="1"/>
        <v>0</v>
      </c>
      <c r="M715" s="913">
        <f>IFERROR(__xludf.DUMMYFUNCTION("(sum(query(sort(transpose($G715:$K715), 1, false), ""select * limit 4"")))"),0.0)</f>
        <v>0</v>
      </c>
      <c r="N715" s="917"/>
      <c r="O715" s="917"/>
      <c r="P715" s="917"/>
      <c r="Q715" s="917"/>
      <c r="R715" s="911"/>
      <c r="S715" s="918"/>
      <c r="T715" s="918"/>
      <c r="U715" s="913"/>
    </row>
    <row r="716">
      <c r="A716" s="724">
        <v>6990.0</v>
      </c>
      <c r="B716" s="924">
        <f>VLOOKUP(A716,tsnz!A:F,6,FALSE)</f>
        <v>2025</v>
      </c>
      <c r="C716" s="925" t="str">
        <f>VLOOKUP(A716,tsnz!A:E,5,FALSE)</f>
        <v>Full</v>
      </c>
      <c r="D716" s="926" t="str">
        <f>VLOOKUP(A716,tsnz!A:B,2,FALSE)</f>
        <v>Mac Lye</v>
      </c>
      <c r="E716" s="927" t="str">
        <f>VLOOKUP(A716,'Team names'!A:G,7,FALSE)</f>
        <v>Wellington Tigers</v>
      </c>
      <c r="F716" s="928" t="str">
        <f>IF(ISNA(VLOOKUP(A716,tsnz!$A:$G,7,FALSE)), "",(VLOOKUP(A716,tsnz!$A:$G,7,FALSE)))</f>
        <v>D</v>
      </c>
      <c r="G716" s="911" t="str">
        <f t="array" ref="G716">IF(ISNA(VLOOKUP(A716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6" s="911"/>
      <c r="I716" s="911"/>
      <c r="J716" s="911"/>
      <c r="K716" s="911"/>
      <c r="L716" s="912">
        <f t="shared" si="1"/>
        <v>0</v>
      </c>
      <c r="M716" s="913">
        <f>IFERROR(__xludf.DUMMYFUNCTION("(sum(query(sort(transpose($G716:$K716), 1, false), ""select * limit 4"")))"),0.0)</f>
        <v>0</v>
      </c>
      <c r="N716" s="917"/>
      <c r="O716" s="917"/>
      <c r="P716" s="917"/>
      <c r="Q716" s="917"/>
      <c r="R716" s="911"/>
      <c r="S716" s="918"/>
      <c r="T716" s="918"/>
      <c r="U716" s="913"/>
    </row>
    <row r="717">
      <c r="A717" s="724">
        <v>7062.0</v>
      </c>
      <c r="B717" s="924">
        <f>VLOOKUP(A717,tsnz!A:F,6,FALSE)</f>
        <v>2025</v>
      </c>
      <c r="C717" s="925" t="str">
        <f>VLOOKUP(A717,tsnz!A:E,5,FALSE)</f>
        <v>Full</v>
      </c>
      <c r="D717" s="926" t="str">
        <f>VLOOKUP(A717,tsnz!A:B,2,FALSE)</f>
        <v>Everett Teahan</v>
      </c>
      <c r="E717" s="927" t="str">
        <f>VLOOKUP(A717,'Team names'!A:G,7,FALSE)</f>
        <v>Wellington Tigers</v>
      </c>
      <c r="F717" s="928" t="str">
        <f>IF(ISNA(VLOOKUP(A717,tsnz!$A:$G,7,FALSE)), "",(VLOOKUP(A717,tsnz!$A:$G,7,FALSE)))</f>
        <v>C</v>
      </c>
      <c r="G717" s="911" t="str">
        <f t="array" ref="G717">IF(ISNA(VLOOKUP(A717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7" s="911"/>
      <c r="I717" s="911"/>
      <c r="J717" s="911"/>
      <c r="K717" s="911"/>
      <c r="L717" s="912">
        <f t="shared" si="1"/>
        <v>0</v>
      </c>
      <c r="M717" s="913">
        <f>IFERROR(__xludf.DUMMYFUNCTION("(sum(query(sort(transpose($G717:$K717), 1, false), ""select * limit 4"")))"),0.0)</f>
        <v>0</v>
      </c>
      <c r="N717" s="914"/>
      <c r="O717" s="911"/>
      <c r="P717" s="917"/>
      <c r="Q717" s="911"/>
      <c r="R717" s="911"/>
      <c r="S717" s="918"/>
      <c r="T717" s="918"/>
      <c r="U717" s="913"/>
    </row>
    <row r="718">
      <c r="A718" s="861">
        <v>7343.0</v>
      </c>
      <c r="B718" s="924">
        <f>VLOOKUP(A718,tsnz!A:F,6,FALSE)</f>
        <v>2026</v>
      </c>
      <c r="C718" s="925" t="str">
        <f>VLOOKUP(A718,tsnz!A:E,5,FALSE)</f>
        <v>Full</v>
      </c>
      <c r="D718" s="926" t="str">
        <f>VLOOKUP(A718,tsnz!A:B,2,FALSE)</f>
        <v>Scott Hemsley</v>
      </c>
      <c r="E718" s="927" t="str">
        <f>VLOOKUP(A718,'Team names'!A:G,7,FALSE)</f>
        <v>Wellington Tigers</v>
      </c>
      <c r="F718" s="928" t="str">
        <f>IF(ISNA(VLOOKUP(A718,tsnz!$A:$G,7,FALSE)), "",(VLOOKUP(A718,tsnz!$A:$G,7,FALSE)))</f>
        <v>B</v>
      </c>
      <c r="G718" s="911" t="str">
        <f t="array" ref="G718">IF(ISNA(VLOOKUP(A718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8" s="911"/>
      <c r="I718" s="911"/>
      <c r="J718" s="911"/>
      <c r="K718" s="911"/>
      <c r="L718" s="912">
        <f t="shared" si="1"/>
        <v>0</v>
      </c>
      <c r="M718" s="913">
        <f>IFERROR(__xludf.DUMMYFUNCTION("(sum(query(sort(transpose($G718:$K718), 1, false), ""select * limit 4"")))"),0.0)</f>
        <v>0</v>
      </c>
      <c r="N718" s="914"/>
      <c r="O718" s="911"/>
      <c r="P718" s="911"/>
      <c r="Q718" s="911"/>
      <c r="R718" s="911"/>
      <c r="S718" s="915"/>
      <c r="T718" s="916"/>
      <c r="U718" s="911"/>
    </row>
    <row r="719">
      <c r="A719" s="724">
        <v>8267.0</v>
      </c>
      <c r="B719" s="924">
        <f>VLOOKUP(A719,tsnz!A:F,6,FALSE)</f>
        <v>2026</v>
      </c>
      <c r="C719" s="925" t="str">
        <f>VLOOKUP(A719,tsnz!A:E,5,FALSE)</f>
        <v>Social</v>
      </c>
      <c r="D719" s="926" t="str">
        <f>VLOOKUP(A719,tsnz!A:B,2,FALSE)</f>
        <v>Paul Breen</v>
      </c>
      <c r="E719" s="927" t="str">
        <f>VLOOKUP(A719,'Team names'!A:G,7,FALSE)</f>
        <v>Wellington Tigers</v>
      </c>
      <c r="F719" s="928" t="str">
        <f>IF(ISNA(VLOOKUP(A719,tsnz!$A:$G,7,FALSE)), "",(VLOOKUP(A719,tsnz!$A:$G,7,FALSE)))</f>
        <v/>
      </c>
      <c r="G719" s="911" t="str">
        <f t="array" ref="G719">IF(ISNA(VLOOKUP(A719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19" s="911"/>
      <c r="I719" s="911"/>
      <c r="J719" s="911"/>
      <c r="K719" s="911"/>
      <c r="L719" s="912">
        <f t="shared" si="1"/>
        <v>0</v>
      </c>
      <c r="M719" s="913">
        <f>IFERROR(__xludf.DUMMYFUNCTION("(sum(query(sort(transpose($G719:$K719), 1, false), ""select * limit 4"")))"),0.0)</f>
        <v>0</v>
      </c>
      <c r="N719" s="917"/>
      <c r="O719" s="917"/>
      <c r="P719" s="917"/>
      <c r="Q719" s="917"/>
      <c r="R719" s="911"/>
      <c r="S719" s="918"/>
      <c r="T719" s="918"/>
      <c r="U719" s="913"/>
    </row>
    <row r="720">
      <c r="A720" s="342">
        <v>8670.0</v>
      </c>
      <c r="B720" s="924">
        <f>VLOOKUP(A720,tsnz!A:F,6,FALSE)</f>
        <v>2025</v>
      </c>
      <c r="C720" s="925" t="str">
        <f>VLOOKUP(A720,tsnz!A:E,5,FALSE)</f>
        <v>Full</v>
      </c>
      <c r="D720" s="926" t="str">
        <f>VLOOKUP(A720,tsnz!A:B,2,FALSE)</f>
        <v>Meredith Ackrill</v>
      </c>
      <c r="E720" s="927" t="str">
        <f>VLOOKUP(A720,'Team names'!A:G,7,FALSE)</f>
        <v>Wellington Tigers</v>
      </c>
      <c r="F720" s="928" t="str">
        <f>IF(ISNA(VLOOKUP(A720,tsnz!$A:$G,7,FALSE)), "",(VLOOKUP(A720,tsnz!$A:$G,7,FALSE)))</f>
        <v>M</v>
      </c>
      <c r="G720" s="911" t="str">
        <f t="array" ref="G720">IF(ISNA(VLOOKUP(A720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0" s="911"/>
      <c r="I720" s="911"/>
      <c r="J720" s="911"/>
      <c r="K720" s="911"/>
      <c r="L720" s="912">
        <f t="shared" si="1"/>
        <v>0</v>
      </c>
      <c r="M720" s="913">
        <f>IFERROR(__xludf.DUMMYFUNCTION("(sum(query(sort(transpose($G720:$K720), 1, false), ""select * limit 4"")))"),0.0)</f>
        <v>0</v>
      </c>
      <c r="N720" s="914"/>
      <c r="O720" s="911"/>
      <c r="P720" s="911"/>
      <c r="Q720" s="911"/>
      <c r="R720" s="911"/>
      <c r="S720" s="915"/>
      <c r="T720" s="916"/>
      <c r="U720" s="911"/>
    </row>
    <row r="721">
      <c r="A721" s="342">
        <v>8674.0</v>
      </c>
      <c r="B721" s="924">
        <f>VLOOKUP(A721,tsnz!A:F,6,FALSE)</f>
        <v>2026</v>
      </c>
      <c r="C721" s="925" t="str">
        <f>VLOOKUP(A721,tsnz!A:E,5,FALSE)</f>
        <v>Full</v>
      </c>
      <c r="D721" s="926" t="str">
        <f>VLOOKUP(A721,tsnz!A:B,2,FALSE)</f>
        <v>Anna Shum-Pearce</v>
      </c>
      <c r="E721" s="927" t="str">
        <f>VLOOKUP(A721,'Team names'!A:G,7,FALSE)</f>
        <v>Wellington Tigers</v>
      </c>
      <c r="F721" s="928" t="str">
        <f>IF(ISNA(VLOOKUP(A721,tsnz!$A:$G,7,FALSE)), "",(VLOOKUP(A721,tsnz!$A:$G,7,FALSE)))</f>
        <v>A</v>
      </c>
      <c r="G721" s="911" t="str">
        <f t="array" ref="G721">IF(ISNA(VLOOKUP(A721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1" s="911"/>
      <c r="I721" s="911"/>
      <c r="J721" s="911"/>
      <c r="K721" s="911"/>
      <c r="L721" s="912">
        <f t="shared" si="1"/>
        <v>0</v>
      </c>
      <c r="M721" s="913">
        <f>IFERROR(__xludf.DUMMYFUNCTION("(sum(query(sort(transpose($G721:$K721), 1, false), ""select * limit 4"")))"),0.0)</f>
        <v>0</v>
      </c>
      <c r="N721" s="914"/>
      <c r="O721" s="911"/>
      <c r="P721" s="911"/>
      <c r="Q721" s="911"/>
      <c r="R721" s="911"/>
      <c r="S721" s="915"/>
      <c r="T721" s="916"/>
      <c r="U721" s="911"/>
    </row>
    <row r="722">
      <c r="A722" s="724">
        <v>8842.0</v>
      </c>
      <c r="B722" s="924">
        <f>VLOOKUP(A722,tsnz!A:F,6,FALSE)</f>
        <v>2025</v>
      </c>
      <c r="C722" s="925" t="str">
        <f>VLOOKUP(A722,tsnz!A:E,5,FALSE)</f>
        <v>Full</v>
      </c>
      <c r="D722" s="926" t="str">
        <f>VLOOKUP(A722,tsnz!A:B,2,FALSE)</f>
        <v>Finn Ashby</v>
      </c>
      <c r="E722" s="927" t="str">
        <f>VLOOKUP(A722,'Team names'!A:G,7,FALSE)</f>
        <v>Wellington Tigers</v>
      </c>
      <c r="F722" s="928" t="str">
        <f>IF(ISNA(VLOOKUP(A722,tsnz!$A:$G,7,FALSE)), "",(VLOOKUP(A722,tsnz!$A:$G,7,FALSE)))</f>
        <v>B</v>
      </c>
      <c r="G722" s="911" t="str">
        <f t="array" ref="G722">IF(ISNA(VLOOKUP(A722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2" s="911"/>
      <c r="I722" s="911"/>
      <c r="J722" s="911"/>
      <c r="K722" s="911"/>
      <c r="L722" s="912">
        <f t="shared" si="1"/>
        <v>0</v>
      </c>
      <c r="M722" s="913">
        <f>IFERROR(__xludf.DUMMYFUNCTION("(sum(query(sort(transpose($G722:$K722), 1, false), ""select * limit 4"")))"),0.0)</f>
        <v>0</v>
      </c>
      <c r="N722" s="917"/>
      <c r="O722" s="917"/>
      <c r="P722" s="917"/>
      <c r="Q722" s="917"/>
      <c r="R722" s="911"/>
      <c r="S722" s="918"/>
      <c r="T722" s="919"/>
      <c r="U722" s="911"/>
    </row>
    <row r="723">
      <c r="A723" s="342">
        <v>8924.0</v>
      </c>
      <c r="B723" s="924">
        <f>VLOOKUP(A723,tsnz!A:F,6,FALSE)</f>
        <v>2025</v>
      </c>
      <c r="C723" s="925" t="str">
        <f>VLOOKUP(A723,tsnz!A:E,5,FALSE)</f>
        <v>Full</v>
      </c>
      <c r="D723" s="926" t="str">
        <f>VLOOKUP(A723,tsnz!A:B,2,FALSE)</f>
        <v>Jaz Hamilton</v>
      </c>
      <c r="E723" s="927" t="str">
        <f>VLOOKUP(A723,'Team names'!A:G,7,FALSE)</f>
        <v>Wellington Tigers</v>
      </c>
      <c r="F723" s="928" t="str">
        <f>IF(ISNA(VLOOKUP(A723,tsnz!$A:$G,7,FALSE)), "",(VLOOKUP(A723,tsnz!$A:$G,7,FALSE)))</f>
        <v>B</v>
      </c>
      <c r="G723" s="911" t="str">
        <f t="array" ref="G723">IF(ISNA(VLOOKUP(A723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3" s="911"/>
      <c r="I723" s="911"/>
      <c r="J723" s="911"/>
      <c r="K723" s="911"/>
      <c r="L723" s="912">
        <f t="shared" si="1"/>
        <v>0</v>
      </c>
      <c r="M723" s="913">
        <f>IFERROR(__xludf.DUMMYFUNCTION("(sum(query(sort(transpose($G723:$K723), 1, false), ""select * limit 4"")))"),0.0)</f>
        <v>0</v>
      </c>
      <c r="N723" s="914"/>
      <c r="O723" s="911"/>
      <c r="P723" s="911"/>
      <c r="Q723" s="911"/>
      <c r="R723" s="911"/>
      <c r="S723" s="915"/>
      <c r="T723" s="916"/>
      <c r="U723" s="911"/>
    </row>
    <row r="724">
      <c r="A724" s="724">
        <v>8949.0</v>
      </c>
      <c r="B724" s="924">
        <f>VLOOKUP(A724,tsnz!A:F,6,FALSE)</f>
        <v>2025</v>
      </c>
      <c r="C724" s="925" t="str">
        <f>VLOOKUP(A724,tsnz!A:E,5,FALSE)</f>
        <v>Junior</v>
      </c>
      <c r="D724" s="926" t="str">
        <f>VLOOKUP(A724,tsnz!A:B,2,FALSE)</f>
        <v>Mia Toon</v>
      </c>
      <c r="E724" s="927" t="str">
        <f>VLOOKUP(A724,'Team names'!A:G,7,FALSE)</f>
        <v>Wellington Tigers</v>
      </c>
      <c r="F724" s="928" t="str">
        <f>IF(ISNA(VLOOKUP(A724,tsnz!$A:$G,7,FALSE)), "",(VLOOKUP(A724,tsnz!$A:$G,7,FALSE)))</f>
        <v>C</v>
      </c>
      <c r="G724" s="911" t="str">
        <f t="array" ref="G724">IF(ISNA(VLOOKUP(A724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4" s="911"/>
      <c r="I724" s="911"/>
      <c r="J724" s="911"/>
      <c r="K724" s="911"/>
      <c r="L724" s="912">
        <f t="shared" si="1"/>
        <v>0</v>
      </c>
      <c r="M724" s="913">
        <f>IFERROR(__xludf.DUMMYFUNCTION("(sum(query(sort(transpose($G724:$K724), 1, false), ""select * limit 4"")))"),0.0)</f>
        <v>0</v>
      </c>
      <c r="N724" s="920"/>
      <c r="O724" s="920"/>
      <c r="P724" s="920"/>
      <c r="Q724" s="920"/>
      <c r="R724" s="920"/>
      <c r="S724" s="921">
        <f>((SUM(N724:R724)-(ROUND(N724,0)+ROUND(O724,0)+ROUND(P724,0)+ROUND(Q724,0)+ROUND(R724,0)))/10)+ROUND(N724,0)+ROUND(O724,0)+ROUND(P724,0)+ROUND(Q724,0)+ROUND(R724,0)</f>
        <v>0</v>
      </c>
      <c r="T724" s="922"/>
      <c r="U724" s="923">
        <f>IFERROR(__xludf.DUMMYFUNCTION("(sum(query(sort(transpose($N724:$R724), 1, false), ""select * limit 4"")))"),0.0)</f>
        <v>0</v>
      </c>
    </row>
    <row r="725">
      <c r="A725" s="724">
        <v>8955.0</v>
      </c>
      <c r="B725" s="924">
        <f>VLOOKUP(A725,tsnz!A:F,6,FALSE)</f>
        <v>2025</v>
      </c>
      <c r="C725" s="925" t="str">
        <f>VLOOKUP(A725,tsnz!A:E,5,FALSE)</f>
        <v>Full</v>
      </c>
      <c r="D725" s="926" t="str">
        <f>VLOOKUP(A725,tsnz!A:B,2,FALSE)</f>
        <v>Callum Mackay</v>
      </c>
      <c r="E725" s="927" t="str">
        <f>VLOOKUP(A725,'Team names'!A:G,7,FALSE)</f>
        <v>Wellington Tigers</v>
      </c>
      <c r="F725" s="928" t="str">
        <f>IF(ISNA(VLOOKUP(A725,tsnz!$A:$G,7,FALSE)), "",(VLOOKUP(A725,tsnz!$A:$G,7,FALSE)))</f>
        <v>C</v>
      </c>
      <c r="G725" s="911" t="str">
        <f t="array" ref="G725">IF(ISNA(VLOOKUP(A725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5" s="911"/>
      <c r="I725" s="911"/>
      <c r="J725" s="911"/>
      <c r="K725" s="911"/>
      <c r="L725" s="912">
        <f t="shared" si="1"/>
        <v>0</v>
      </c>
      <c r="M725" s="913">
        <f>IFERROR(__xludf.DUMMYFUNCTION("(sum(query(sort(transpose($G725:$K725), 1, false), ""select * limit 4"")))"),0.0)</f>
        <v>0</v>
      </c>
      <c r="N725" s="914"/>
      <c r="O725" s="911"/>
      <c r="P725" s="917"/>
      <c r="Q725" s="911"/>
      <c r="R725" s="911"/>
      <c r="S725" s="918"/>
      <c r="T725" s="918"/>
      <c r="U725" s="913"/>
    </row>
    <row r="726">
      <c r="A726" s="724">
        <v>8985.0</v>
      </c>
      <c r="B726" s="924">
        <f>VLOOKUP(A726,tsnz!A:F,6,FALSE)</f>
        <v>2026</v>
      </c>
      <c r="C726" s="925" t="str">
        <f>VLOOKUP(A726,tsnz!A:E,5,FALSE)</f>
        <v>Full</v>
      </c>
      <c r="D726" s="926" t="str">
        <f>VLOOKUP(A726,tsnz!A:B,2,FALSE)</f>
        <v>Kevin Williams</v>
      </c>
      <c r="E726" s="927" t="str">
        <f>VLOOKUP(A726,'Team names'!A:G,7,FALSE)</f>
        <v>Wellington Tigers</v>
      </c>
      <c r="F726" s="928" t="str">
        <f>IF(ISNA(VLOOKUP(A726,tsnz!$A:$G,7,FALSE)), "",(VLOOKUP(A726,tsnz!$A:$G,7,FALSE)))</f>
        <v>C</v>
      </c>
      <c r="G726" s="911" t="str">
        <f t="array" ref="G726">IF(ISNA(VLOOKUP(A726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6" s="911"/>
      <c r="I726" s="911"/>
      <c r="J726" s="911"/>
      <c r="K726" s="911"/>
      <c r="L726" s="912">
        <f t="shared" si="1"/>
        <v>0</v>
      </c>
      <c r="M726" s="913">
        <f>IFERROR(__xludf.DUMMYFUNCTION("(sum(query(sort(transpose($G726:$K726), 1, false), ""select * limit 4"")))"),0.0)</f>
        <v>0</v>
      </c>
      <c r="N726" s="917"/>
      <c r="O726" s="917"/>
      <c r="P726" s="917"/>
      <c r="Q726" s="917"/>
      <c r="R726" s="911"/>
      <c r="S726" s="918"/>
      <c r="T726" s="918"/>
      <c r="U726" s="913"/>
    </row>
    <row r="727">
      <c r="A727" s="724">
        <v>9387.0</v>
      </c>
      <c r="B727" s="924">
        <f>VLOOKUP(A727,tsnz!A:F,6,FALSE)</f>
        <v>2025</v>
      </c>
      <c r="C727" s="925" t="str">
        <f>VLOOKUP(A727,tsnz!A:E,5,FALSE)</f>
        <v>Full</v>
      </c>
      <c r="D727" s="926" t="str">
        <f>VLOOKUP(A727,tsnz!A:B,2,FALSE)</f>
        <v>Toby Vandenberg</v>
      </c>
      <c r="E727" s="927" t="str">
        <f>VLOOKUP(A727,'Team names'!A:G,7,FALSE)</f>
        <v>Wellington Tigers</v>
      </c>
      <c r="F727" s="928" t="str">
        <f>IF(ISNA(VLOOKUP(A727,tsnz!$A:$G,7,FALSE)), "",(VLOOKUP(A727,tsnz!$A:$G,7,FALSE)))</f>
        <v>D</v>
      </c>
      <c r="G727" s="911" t="str">
        <f t="array" ref="G727">IF(ISNA(VLOOKUP(A727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7" s="911"/>
      <c r="I727" s="911"/>
      <c r="J727" s="911"/>
      <c r="K727" s="911"/>
      <c r="L727" s="912">
        <f t="shared" si="1"/>
        <v>0</v>
      </c>
      <c r="M727" s="913">
        <f>IFERROR(__xludf.DUMMYFUNCTION("(sum(query(sort(transpose($G727:$K727), 1, false), ""select * limit 4"")))"),0.0)</f>
        <v>0</v>
      </c>
      <c r="N727" s="914"/>
      <c r="O727" s="911"/>
      <c r="P727" s="917"/>
      <c r="Q727" s="911"/>
      <c r="R727" s="911"/>
      <c r="S727" s="918"/>
      <c r="T727" s="918"/>
      <c r="U727" s="913"/>
    </row>
    <row r="728">
      <c r="A728" s="861">
        <v>9393.0</v>
      </c>
      <c r="B728" s="924">
        <f>VLOOKUP(A728,tsnz!A:F,6,FALSE)</f>
        <v>2025</v>
      </c>
      <c r="C728" s="925" t="str">
        <f>VLOOKUP(A728,tsnz!A:E,5,FALSE)</f>
        <v>Full</v>
      </c>
      <c r="D728" s="926" t="str">
        <f>VLOOKUP(A728,tsnz!A:B,2,FALSE)</f>
        <v>Nate Exton</v>
      </c>
      <c r="E728" s="927" t="str">
        <f>VLOOKUP(A728,'Team names'!A:G,7,FALSE)</f>
        <v>Wellington Tigers</v>
      </c>
      <c r="F728" s="928" t="str">
        <f>IF(ISNA(VLOOKUP(A728,tsnz!$A:$G,7,FALSE)), "",(VLOOKUP(A728,tsnz!$A:$G,7,FALSE)))</f>
        <v>C</v>
      </c>
      <c r="G728" s="911" t="str">
        <f t="array" ref="G728">IF(ISNA(VLOOKUP(A728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8" s="911"/>
      <c r="I728" s="911"/>
      <c r="J728" s="911"/>
      <c r="K728" s="911"/>
      <c r="L728" s="929">
        <f t="shared" si="1"/>
        <v>0</v>
      </c>
      <c r="M728" s="913">
        <f>IFERROR(__xludf.DUMMYFUNCTION("(sum(query(sort(transpose($G728:$K728), 1, false), ""select * limit 4"")))"),0.0)</f>
        <v>0</v>
      </c>
      <c r="N728" s="914"/>
      <c r="O728" s="911"/>
      <c r="P728" s="911"/>
      <c r="Q728" s="911"/>
      <c r="R728" s="911"/>
      <c r="S728" s="915"/>
      <c r="T728" s="916"/>
      <c r="U728" s="911"/>
    </row>
    <row r="729">
      <c r="A729" s="861">
        <v>9437.0</v>
      </c>
      <c r="B729" s="924">
        <f>VLOOKUP(A729,tsnz!A:F,6,FALSE)</f>
        <v>2025</v>
      </c>
      <c r="C729" s="925" t="str">
        <f>VLOOKUP(A729,tsnz!A:E,5,FALSE)</f>
        <v>Full</v>
      </c>
      <c r="D729" s="926" t="str">
        <f>VLOOKUP(A729,tsnz!A:B,2,FALSE)</f>
        <v>Luke Gibbs</v>
      </c>
      <c r="E729" s="927" t="str">
        <f>VLOOKUP(A729,'Team names'!A:G,7,FALSE)</f>
        <v>Wellington Tigers</v>
      </c>
      <c r="F729" s="928" t="str">
        <f>IF(ISNA(VLOOKUP(A729,tsnz!$A:$G,7,FALSE)), "",(VLOOKUP(A729,tsnz!$A:$G,7,FALSE)))</f>
        <v>C</v>
      </c>
      <c r="G729" s="911" t="str">
        <f t="array" ref="G729">IF(ISNA(VLOOKUP(A729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29" s="911"/>
      <c r="I729" s="911"/>
      <c r="J729" s="911"/>
      <c r="K729" s="911"/>
      <c r="L729" s="912">
        <f t="shared" si="1"/>
        <v>0</v>
      </c>
      <c r="M729" s="913">
        <f>IFERROR(__xludf.DUMMYFUNCTION("(sum(query(sort(transpose($G729:$K729), 1, false), ""select * limit 4"")))"),0.0)</f>
        <v>0</v>
      </c>
      <c r="N729" s="914"/>
      <c r="O729" s="911"/>
      <c r="P729" s="911"/>
      <c r="Q729" s="911"/>
      <c r="R729" s="911"/>
      <c r="S729" s="915"/>
      <c r="T729" s="916"/>
      <c r="U729" s="911"/>
    </row>
    <row r="730">
      <c r="A730" s="724">
        <v>9480.0</v>
      </c>
      <c r="B730" s="924">
        <f>VLOOKUP(A730,tsnz!A:F,6,FALSE)</f>
        <v>2025</v>
      </c>
      <c r="C730" s="925" t="str">
        <f>VLOOKUP(A730,tsnz!A:E,5,FALSE)</f>
        <v>Full</v>
      </c>
      <c r="D730" s="926" t="str">
        <f>VLOOKUP(A730,tsnz!A:B,2,FALSE)</f>
        <v>Cameron Grubb</v>
      </c>
      <c r="E730" s="927" t="str">
        <f>VLOOKUP(A730,'Team names'!A:G,7,FALSE)</f>
        <v>Wellington Tigers</v>
      </c>
      <c r="F730" s="928" t="str">
        <f>IF(ISNA(VLOOKUP(A730,tsnz!$A:$G,7,FALSE)), "",(VLOOKUP(A730,tsnz!$A:$G,7,FALSE)))</f>
        <v>C</v>
      </c>
      <c r="G730" s="911" t="str">
        <f t="array" ref="G730">IF(ISNA(VLOOKUP(A730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0" s="911"/>
      <c r="I730" s="911"/>
      <c r="J730" s="911"/>
      <c r="K730" s="911"/>
      <c r="L730" s="912">
        <f t="shared" si="1"/>
        <v>0</v>
      </c>
      <c r="M730" s="913">
        <f>IFERROR(__xludf.DUMMYFUNCTION("(sum(query(sort(transpose($G730:$K730), 1, false), ""select * limit 4"")))"),0.0)</f>
        <v>0</v>
      </c>
      <c r="N730" s="914"/>
      <c r="O730" s="911"/>
      <c r="P730" s="911"/>
      <c r="Q730" s="911"/>
      <c r="R730" s="911"/>
      <c r="S730" s="915"/>
      <c r="T730" s="915"/>
      <c r="U730" s="911"/>
    </row>
    <row r="731">
      <c r="A731" s="724">
        <v>9526.0</v>
      </c>
      <c r="B731" s="924">
        <f>VLOOKUP(A731,tsnz!A:F,6,FALSE)</f>
        <v>2025</v>
      </c>
      <c r="C731" s="925" t="str">
        <f>VLOOKUP(A731,tsnz!A:E,5,FALSE)</f>
        <v>Junior</v>
      </c>
      <c r="D731" s="926" t="str">
        <f>VLOOKUP(A731,tsnz!A:B,2,FALSE)</f>
        <v>Gabi Hemsley</v>
      </c>
      <c r="E731" s="927" t="str">
        <f>VLOOKUP(A731,'Team names'!A:G,7,FALSE)</f>
        <v>Wellington Tigers</v>
      </c>
      <c r="F731" s="928" t="str">
        <f>IF(ISNA(VLOOKUP(A731,tsnz!$A:$G,7,FALSE)), "",(VLOOKUP(A731,tsnz!$A:$G,7,FALSE)))</f>
        <v>A</v>
      </c>
      <c r="G731" s="911" t="str">
        <f t="array" ref="G731">IF(ISNA(VLOOKUP(A731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1" s="911"/>
      <c r="I731" s="911"/>
      <c r="J731" s="911"/>
      <c r="K731" s="911"/>
      <c r="L731" s="912">
        <f t="shared" si="1"/>
        <v>0</v>
      </c>
      <c r="M731" s="913">
        <f>IFERROR(__xludf.DUMMYFUNCTION("(sum(query(sort(transpose($G731:$K731), 1, false), ""select * limit 4"")))"),0.0)</f>
        <v>0</v>
      </c>
      <c r="N731" s="920"/>
      <c r="O731" s="920"/>
      <c r="P731" s="920"/>
      <c r="Q731" s="920"/>
      <c r="R731" s="920"/>
      <c r="S731" s="921">
        <f>((SUM(N731:R731)-(ROUND(N731,0)+ROUND(O731,0)+ROUND(P731,0)+ROUND(Q731,0)+ROUND(R731,0)))/10)+ROUND(N731,0)+ROUND(O731,0)+ROUND(P731,0)+ROUND(Q731,0)+ROUND(R731,0)</f>
        <v>0</v>
      </c>
      <c r="T731" s="922"/>
      <c r="U731" s="923">
        <f>IFERROR(__xludf.DUMMYFUNCTION("(sum(query(sort(transpose($N731:$R731), 1, false), ""select * limit 4"")))"),0.0)</f>
        <v>0</v>
      </c>
    </row>
    <row r="732">
      <c r="A732" s="724">
        <v>9540.0</v>
      </c>
      <c r="B732" s="924">
        <f>VLOOKUP(A732,tsnz!A:F,6,FALSE)</f>
        <v>2025</v>
      </c>
      <c r="C732" s="925" t="str">
        <f>VLOOKUP(A732,tsnz!A:E,5,FALSE)</f>
        <v>Full</v>
      </c>
      <c r="D732" s="926" t="str">
        <f>VLOOKUP(A732,tsnz!A:B,2,FALSE)</f>
        <v>Jon Keyzer</v>
      </c>
      <c r="E732" s="927" t="str">
        <f>VLOOKUP(A732,'Team names'!A:G,7,FALSE)</f>
        <v>Wellington Tigers</v>
      </c>
      <c r="F732" s="928" t="str">
        <f>IF(ISNA(VLOOKUP(A732,tsnz!$A:$G,7,FALSE)), "",(VLOOKUP(A732,tsnz!$A:$G,7,FALSE)))</f>
        <v>B</v>
      </c>
      <c r="G732" s="911" t="str">
        <f t="array" ref="G732">IF(ISNA(VLOOKUP(A732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2" s="911"/>
      <c r="I732" s="911"/>
      <c r="J732" s="911"/>
      <c r="K732" s="911"/>
      <c r="L732" s="912">
        <f t="shared" si="1"/>
        <v>0</v>
      </c>
      <c r="M732" s="913">
        <f>IFERROR(__xludf.DUMMYFUNCTION("(sum(query(sort(transpose($G732:$K732), 1, false), ""select * limit 4"")))"),0.0)</f>
        <v>0</v>
      </c>
      <c r="N732" s="917"/>
      <c r="O732" s="917"/>
      <c r="P732" s="917"/>
      <c r="Q732" s="917"/>
      <c r="R732" s="911"/>
      <c r="S732" s="918"/>
      <c r="T732" s="918"/>
      <c r="U732" s="913"/>
    </row>
    <row r="733">
      <c r="A733" s="724">
        <v>9578.0</v>
      </c>
      <c r="B733" s="924">
        <f>VLOOKUP(A733,tsnz!A:F,6,FALSE)</f>
        <v>2025</v>
      </c>
      <c r="C733" s="925" t="str">
        <f>VLOOKUP(A733,tsnz!A:E,5,FALSE)</f>
        <v>Full</v>
      </c>
      <c r="D733" s="926" t="str">
        <f>VLOOKUP(A733,tsnz!A:B,2,FALSE)</f>
        <v>Stuart Davidson</v>
      </c>
      <c r="E733" s="927" t="str">
        <f>VLOOKUP(A733,'Team names'!A:G,7,FALSE)</f>
        <v>Wellington Tigers</v>
      </c>
      <c r="F733" s="928" t="str">
        <f>IF(ISNA(VLOOKUP(A733,tsnz!$A:$G,7,FALSE)), "",(VLOOKUP(A733,tsnz!$A:$G,7,FALSE)))</f>
        <v>D</v>
      </c>
      <c r="G733" s="911" t="str">
        <f t="array" ref="G733">IF(ISNA(VLOOKUP(A733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3" s="911"/>
      <c r="I733" s="911"/>
      <c r="J733" s="911"/>
      <c r="K733" s="911"/>
      <c r="L733" s="912">
        <f t="shared" si="1"/>
        <v>0</v>
      </c>
      <c r="M733" s="913">
        <f>IFERROR(__xludf.DUMMYFUNCTION("(sum(query(sort(transpose($G733:$K733), 1, false), ""select * limit 4"")))"),0.0)</f>
        <v>0</v>
      </c>
      <c r="N733" s="914"/>
      <c r="O733" s="911"/>
      <c r="P733" s="917"/>
      <c r="Q733" s="911"/>
      <c r="R733" s="911"/>
      <c r="S733" s="918"/>
      <c r="T733" s="918"/>
      <c r="U733" s="913"/>
    </row>
    <row r="734">
      <c r="A734" s="342">
        <v>9603.0</v>
      </c>
      <c r="B734" s="924">
        <f>VLOOKUP(A734,tsnz!A:F,6,FALSE)</f>
        <v>2025</v>
      </c>
      <c r="C734" s="925" t="str">
        <f>VLOOKUP(A734,tsnz!A:E,5,FALSE)</f>
        <v>Junior</v>
      </c>
      <c r="D734" s="926" t="str">
        <f>VLOOKUP(A734,tsnz!A:B,2,FALSE)</f>
        <v>Pippa Taylor</v>
      </c>
      <c r="E734" s="927" t="str">
        <f>VLOOKUP(A734,'Team names'!A:G,7,FALSE)</f>
        <v>Wellington Tigers</v>
      </c>
      <c r="F734" s="928" t="str">
        <f>IF(ISNA(VLOOKUP(A734,tsnz!$A:$G,7,FALSE)), "",(VLOOKUP(A734,tsnz!$A:$G,7,FALSE)))</f>
        <v>M</v>
      </c>
      <c r="G734" s="911" t="str">
        <f t="array" ref="G734">IF(ISNA(VLOOKUP(A734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4" s="911"/>
      <c r="I734" s="911"/>
      <c r="J734" s="911"/>
      <c r="K734" s="911"/>
      <c r="L734" s="912">
        <f t="shared" si="1"/>
        <v>0</v>
      </c>
      <c r="M734" s="913">
        <f>IFERROR(__xludf.DUMMYFUNCTION("(sum(query(sort(transpose($G734:$K734), 1, false), ""select * limit 4"")))"),0.0)</f>
        <v>0</v>
      </c>
      <c r="N734" s="920"/>
      <c r="O734" s="920"/>
      <c r="P734" s="920"/>
      <c r="Q734" s="920"/>
      <c r="R734" s="920"/>
      <c r="S734" s="921">
        <f>((SUM(N734:R734)-(ROUND(N734,0)+ROUND(O734,0)+ROUND(P734,0)+ROUND(Q734,0)+ROUND(R734,0)))/10)+ROUND(N734,0)+ROUND(O734,0)+ROUND(P734,0)+ROUND(Q734,0)+ROUND(R734,0)</f>
        <v>0</v>
      </c>
      <c r="T734" s="922"/>
      <c r="U734" s="923">
        <f>IFERROR(__xludf.DUMMYFUNCTION("(sum(query(sort(transpose($N734:$R734), 1, false), ""select * limit 4"")))"),0.0)</f>
        <v>0</v>
      </c>
    </row>
    <row r="735">
      <c r="A735" s="342">
        <v>9660.0</v>
      </c>
      <c r="B735" s="924">
        <f>VLOOKUP(A735,tsnz!A:F,6,FALSE)</f>
        <v>2025</v>
      </c>
      <c r="C735" s="925" t="str">
        <f>VLOOKUP(A735,tsnz!A:E,5,FALSE)</f>
        <v>Full</v>
      </c>
      <c r="D735" s="926" t="str">
        <f>VLOOKUP(A735,tsnz!A:B,2,FALSE)</f>
        <v>Rob Taylor</v>
      </c>
      <c r="E735" s="927" t="str">
        <f>VLOOKUP(A735,'Team names'!A:G,7,FALSE)</f>
        <v>Wellington Tigers</v>
      </c>
      <c r="F735" s="928" t="str">
        <f>IF(ISNA(VLOOKUP(A735,tsnz!$A:$G,7,FALSE)), "",(VLOOKUP(A735,tsnz!$A:$G,7,FALSE)))</f>
        <v>M</v>
      </c>
      <c r="G735" s="911" t="str">
        <f t="array" ref="G735">IF(ISNA(VLOOKUP(A735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5" s="911"/>
      <c r="I735" s="911"/>
      <c r="J735" s="911"/>
      <c r="K735" s="911"/>
      <c r="L735" s="912">
        <f t="shared" si="1"/>
        <v>0</v>
      </c>
      <c r="M735" s="913">
        <f>IFERROR(__xludf.DUMMYFUNCTION("(sum(query(sort(transpose($G735:$K735), 1, false), ""select * limit 4"")))"),0.0)</f>
        <v>0</v>
      </c>
      <c r="N735" s="914"/>
      <c r="O735" s="911"/>
      <c r="P735" s="911"/>
      <c r="Q735" s="911"/>
      <c r="R735" s="911"/>
      <c r="S735" s="915"/>
      <c r="T735" s="916"/>
      <c r="U735" s="911"/>
    </row>
    <row r="736">
      <c r="A736" s="861">
        <v>9930.0</v>
      </c>
      <c r="B736" s="924">
        <f>VLOOKUP(A736,tsnz!A:F,6,FALSE)</f>
        <v>2025</v>
      </c>
      <c r="C736" s="925" t="str">
        <f>VLOOKUP(A736,tsnz!A:E,5,FALSE)</f>
        <v>Junior</v>
      </c>
      <c r="D736" s="926" t="str">
        <f>VLOOKUP(A736,tsnz!A:B,2,FALSE)</f>
        <v>Osiris James-Kinsey</v>
      </c>
      <c r="E736" s="927" t="str">
        <f>VLOOKUP(A736,'Team names'!A:G,7,FALSE)</f>
        <v>Wellington Tigers</v>
      </c>
      <c r="F736" s="928" t="str">
        <f>IF(ISNA(VLOOKUP(A736,tsnz!$A:$G,7,FALSE)), "",(VLOOKUP(A736,tsnz!$A:$G,7,FALSE)))</f>
        <v>C</v>
      </c>
      <c r="G736" s="911" t="str">
        <f t="array" ref="G736">IF(ISNA(VLOOKUP(A736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6" s="911"/>
      <c r="I736" s="911"/>
      <c r="J736" s="911"/>
      <c r="K736" s="911"/>
      <c r="L736" s="912">
        <f t="shared" si="1"/>
        <v>0</v>
      </c>
      <c r="M736" s="913">
        <f>IFERROR(__xludf.DUMMYFUNCTION("(sum(query(sort(transpose($G736:$K736), 1, false), ""select * limit 4"")))"),0.0)</f>
        <v>0</v>
      </c>
      <c r="N736" s="917"/>
      <c r="O736" s="917"/>
      <c r="P736" s="917"/>
      <c r="Q736" s="917"/>
      <c r="R736" s="911"/>
      <c r="S736" s="918"/>
      <c r="T736" s="918"/>
      <c r="U736" s="913">
        <f>IFERROR(__xludf.DUMMYFUNCTION("(sum(query(sort(transpose($N736:$P736), 1, false), ""select * limit 4"")))"),0.0)</f>
        <v>0</v>
      </c>
    </row>
    <row r="737">
      <c r="A737" s="724">
        <v>9979.0</v>
      </c>
      <c r="B737" s="924">
        <f>VLOOKUP(A737,tsnz!A:F,6,FALSE)</f>
        <v>2025</v>
      </c>
      <c r="C737" s="925" t="str">
        <f>VLOOKUP(A737,tsnz!A:E,5,FALSE)</f>
        <v>Full</v>
      </c>
      <c r="D737" s="926" t="str">
        <f>VLOOKUP(A737,tsnz!A:B,2,FALSE)</f>
        <v>Dominic McGlinchey</v>
      </c>
      <c r="E737" s="927" t="str">
        <f>VLOOKUP(A737,'Team names'!A:G,7,FALSE)</f>
        <v>Wellington Tigers</v>
      </c>
      <c r="F737" s="928" t="str">
        <f>IF(ISNA(VLOOKUP(A737,tsnz!$A:$G,7,FALSE)), "",(VLOOKUP(A737,tsnz!$A:$G,7,FALSE)))</f>
        <v>C</v>
      </c>
      <c r="G737" s="911" t="str">
        <f t="array" ref="G737">IF(ISNA(VLOOKUP(A737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7" s="911"/>
      <c r="I737" s="911"/>
      <c r="J737" s="911"/>
      <c r="K737" s="911"/>
      <c r="L737" s="912">
        <f t="shared" si="1"/>
        <v>0</v>
      </c>
      <c r="M737" s="913">
        <f>IFERROR(__xludf.DUMMYFUNCTION("(sum(query(sort(transpose($G737:$K737), 1, false), ""select * limit 4"")))"),0.0)</f>
        <v>0</v>
      </c>
      <c r="N737" s="914"/>
      <c r="O737" s="911"/>
      <c r="P737" s="917"/>
      <c r="Q737" s="911"/>
      <c r="R737" s="911"/>
      <c r="S737" s="918"/>
      <c r="T737" s="918"/>
      <c r="U737" s="913"/>
    </row>
    <row r="738">
      <c r="A738" s="342">
        <v>10014.0</v>
      </c>
      <c r="B738" s="924">
        <f>VLOOKUP(A738,tsnz!A:F,6,FALSE)</f>
        <v>2026</v>
      </c>
      <c r="C738" s="925" t="str">
        <f>VLOOKUP(A738,tsnz!A:E,5,FALSE)</f>
        <v>Full</v>
      </c>
      <c r="D738" s="926" t="str">
        <f>VLOOKUP(A738,tsnz!A:B,2,FALSE)</f>
        <v>Deane Kennedy</v>
      </c>
      <c r="E738" s="927" t="str">
        <f>VLOOKUP(A738,'Team names'!A:G,7,FALSE)</f>
        <v>Wellington Tigers</v>
      </c>
      <c r="F738" s="928" t="str">
        <f>IF(ISNA(VLOOKUP(A738,tsnz!$A:$G,7,FALSE)), "",(VLOOKUP(A738,tsnz!$A:$G,7,FALSE)))</f>
        <v>B</v>
      </c>
      <c r="G738" s="911" t="str">
        <f t="array" ref="G738">IF(ISNA(VLOOKUP(A738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8" s="911"/>
      <c r="I738" s="911"/>
      <c r="J738" s="911"/>
      <c r="K738" s="911"/>
      <c r="L738" s="912">
        <f t="shared" si="1"/>
        <v>0</v>
      </c>
      <c r="M738" s="913">
        <f>IFERROR(__xludf.DUMMYFUNCTION("(sum(query(sort(transpose($G738:$K738), 1, false), ""select * limit 4"")))"),0.0)</f>
        <v>0</v>
      </c>
      <c r="N738" s="914"/>
      <c r="O738" s="911"/>
      <c r="P738" s="911"/>
      <c r="Q738" s="911"/>
      <c r="R738" s="911"/>
      <c r="S738" s="915"/>
      <c r="T738" s="916"/>
      <c r="U738" s="911"/>
    </row>
    <row r="739">
      <c r="A739" s="724">
        <v>10046.0</v>
      </c>
      <c r="B739" s="924">
        <f>VLOOKUP(A739,tsnz!A:F,6,FALSE)</f>
        <v>2025</v>
      </c>
      <c r="C739" s="925" t="str">
        <f>VLOOKUP(A739,tsnz!A:E,5,FALSE)</f>
        <v>Full</v>
      </c>
      <c r="D739" s="926" t="str">
        <f>VLOOKUP(A739,tsnz!A:B,2,FALSE)</f>
        <v>Sally Toon</v>
      </c>
      <c r="E739" s="927" t="str">
        <f>VLOOKUP(A739,'Team names'!A:G,7,FALSE)</f>
        <v>Wellington Tigers</v>
      </c>
      <c r="F739" s="928" t="str">
        <f>IF(ISNA(VLOOKUP(A739,tsnz!$A:$G,7,FALSE)), "",(VLOOKUP(A739,tsnz!$A:$G,7,FALSE)))</f>
        <v>D</v>
      </c>
      <c r="G739" s="911" t="str">
        <f t="array" ref="G739">IF(ISNA(VLOOKUP(A739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39" s="911"/>
      <c r="I739" s="911"/>
      <c r="J739" s="911"/>
      <c r="K739" s="911"/>
      <c r="L739" s="912">
        <f t="shared" si="1"/>
        <v>0</v>
      </c>
      <c r="M739" s="913">
        <f>IFERROR(__xludf.DUMMYFUNCTION("(sum(query(sort(transpose($G739:$K739), 1, false), ""select * limit 4"")))"),0.0)</f>
        <v>0</v>
      </c>
      <c r="N739" s="917"/>
      <c r="O739" s="917"/>
      <c r="P739" s="917"/>
      <c r="Q739" s="917"/>
      <c r="R739" s="911"/>
      <c r="S739" s="918"/>
      <c r="T739" s="918"/>
      <c r="U739" s="913"/>
    </row>
    <row r="740">
      <c r="A740" s="724">
        <v>10057.0</v>
      </c>
      <c r="B740" s="924">
        <f>VLOOKUP(A740,tsnz!A:F,6,FALSE)</f>
        <v>2025</v>
      </c>
      <c r="C740" s="925" t="str">
        <f>VLOOKUP(A740,tsnz!A:E,5,FALSE)</f>
        <v>Full</v>
      </c>
      <c r="D740" s="926" t="str">
        <f>VLOOKUP(A740,tsnz!A:B,2,FALSE)</f>
        <v>Felix Zhao</v>
      </c>
      <c r="E740" s="927" t="str">
        <f>VLOOKUP(A740,'Team names'!A:G,7,FALSE)</f>
        <v>Wellington Tigers</v>
      </c>
      <c r="F740" s="928" t="str">
        <f>IF(ISNA(VLOOKUP(A740,tsnz!$A:$G,7,FALSE)), "",(VLOOKUP(A740,tsnz!$A:$G,7,FALSE)))</f>
        <v>D</v>
      </c>
      <c r="G740" s="911" t="str">
        <f t="array" ref="G740">IF(ISNA(VLOOKUP(A740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0" s="911"/>
      <c r="I740" s="911"/>
      <c r="J740" s="911"/>
      <c r="K740" s="911"/>
      <c r="L740" s="912">
        <f t="shared" si="1"/>
        <v>0</v>
      </c>
      <c r="M740" s="913">
        <f>IFERROR(__xludf.DUMMYFUNCTION("(sum(query(sort(transpose($G740:$K740), 1, false), ""select * limit 4"")))"),0.0)</f>
        <v>0</v>
      </c>
      <c r="N740" s="914"/>
      <c r="O740" s="911"/>
      <c r="P740" s="917"/>
      <c r="Q740" s="911"/>
      <c r="R740" s="911"/>
      <c r="S740" s="918"/>
      <c r="T740" s="918"/>
      <c r="U740" s="913"/>
    </row>
    <row r="741">
      <c r="A741" s="342">
        <v>10091.0</v>
      </c>
      <c r="B741" s="924">
        <f>VLOOKUP(A741,tsnz!A:F,6,FALSE)</f>
        <v>2026</v>
      </c>
      <c r="C741" s="925" t="str">
        <f>VLOOKUP(A741,tsnz!A:E,5,FALSE)</f>
        <v>Junior</v>
      </c>
      <c r="D741" s="926" t="str">
        <f>VLOOKUP(A741,tsnz!A:B,2,FALSE)</f>
        <v>Hester Du Plessis</v>
      </c>
      <c r="E741" s="927" t="str">
        <f>VLOOKUP(A741,'Team names'!A:G,7,FALSE)</f>
        <v>Wellington Tigers</v>
      </c>
      <c r="F741" s="928" t="str">
        <f>IF(ISNA(VLOOKUP(A741,tsnz!$A:$G,7,FALSE)), "",(VLOOKUP(A741,tsnz!$A:$G,7,FALSE)))</f>
        <v>B</v>
      </c>
      <c r="G741" s="911" t="str">
        <f t="array" ref="G741">IF(ISNA(VLOOKUP(A741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1" s="911"/>
      <c r="I741" s="911"/>
      <c r="J741" s="911"/>
      <c r="K741" s="911"/>
      <c r="L741" s="912">
        <f t="shared" si="1"/>
        <v>0</v>
      </c>
      <c r="M741" s="913">
        <f>IFERROR(__xludf.DUMMYFUNCTION("(sum(query(sort(transpose($G741:$K741), 1, false), ""select * limit 4"")))"),0.0)</f>
        <v>0</v>
      </c>
      <c r="N741" s="920"/>
      <c r="O741" s="920"/>
      <c r="P741" s="920"/>
      <c r="Q741" s="920"/>
      <c r="R741" s="920"/>
      <c r="S741" s="921">
        <f>((SUM(N741:R741)-(ROUND(N741,0)+ROUND(O741,0)+ROUND(P741,0)+ROUND(Q741,0)+ROUND(R741,0)))/10)+ROUND(N741,0)+ROUND(O741,0)+ROUND(P741,0)+ROUND(Q741,0)+ROUND(R741,0)</f>
        <v>0</v>
      </c>
      <c r="T741" s="922"/>
      <c r="U741" s="923">
        <f>IFERROR(__xludf.DUMMYFUNCTION("(sum(query(sort(transpose($N741:$R741), 1, false), ""select * limit 4"")))"),0.0)</f>
        <v>0</v>
      </c>
    </row>
    <row r="742">
      <c r="A742" s="724">
        <v>10108.0</v>
      </c>
      <c r="B742" s="924">
        <f>VLOOKUP(A742,tsnz!A:F,6,FALSE)</f>
        <v>2025</v>
      </c>
      <c r="C742" s="925" t="str">
        <f>VLOOKUP(A742,tsnz!A:E,5,FALSE)</f>
        <v>Full</v>
      </c>
      <c r="D742" s="926" t="str">
        <f>VLOOKUP(A742,tsnz!A:B,2,FALSE)</f>
        <v>Mara Louis</v>
      </c>
      <c r="E742" s="927" t="str">
        <f>VLOOKUP(A742,'Team names'!A:G,7,FALSE)</f>
        <v>Wellington Tigers</v>
      </c>
      <c r="F742" s="928" t="str">
        <f>IF(ISNA(VLOOKUP(A742,tsnz!$A:$G,7,FALSE)), "",(VLOOKUP(A742,tsnz!$A:$G,7,FALSE)))</f>
        <v>B</v>
      </c>
      <c r="G742" s="911" t="str">
        <f t="array" ref="G742">IF(ISNA(VLOOKUP(A742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2" s="911"/>
      <c r="I742" s="911"/>
      <c r="J742" s="911"/>
      <c r="K742" s="911"/>
      <c r="L742" s="912">
        <f t="shared" si="1"/>
        <v>0</v>
      </c>
      <c r="M742" s="913">
        <f>IFERROR(__xludf.DUMMYFUNCTION("(sum(query(sort(transpose($G742:$K742), 1, false), ""select * limit 4"")))"),0.0)</f>
        <v>0</v>
      </c>
      <c r="N742" s="914"/>
      <c r="O742" s="911"/>
      <c r="P742" s="911"/>
      <c r="Q742" s="911"/>
      <c r="R742" s="911"/>
      <c r="S742" s="915"/>
      <c r="T742" s="916"/>
      <c r="U742" s="911"/>
    </row>
    <row r="743">
      <c r="A743" s="724">
        <v>10122.0</v>
      </c>
      <c r="B743" s="924">
        <f>VLOOKUP(A743,tsnz!A:F,6,FALSE)</f>
        <v>2025</v>
      </c>
      <c r="C743" s="925" t="str">
        <f>VLOOKUP(A743,tsnz!A:E,5,FALSE)</f>
        <v>Junior</v>
      </c>
      <c r="D743" s="926" t="str">
        <f>VLOOKUP(A743,tsnz!A:B,2,FALSE)</f>
        <v>Myles Hogg</v>
      </c>
      <c r="E743" s="927" t="str">
        <f>VLOOKUP(A743,'Team names'!A:G,7,FALSE)</f>
        <v>Wellington Tigers</v>
      </c>
      <c r="F743" s="928" t="str">
        <f>IF(ISNA(VLOOKUP(A743,tsnz!$A:$G,7,FALSE)), "",(VLOOKUP(A743,tsnz!$A:$G,7,FALSE)))</f>
        <v>D</v>
      </c>
      <c r="G743" s="911" t="str">
        <f t="array" ref="G743">IF(ISNA(VLOOKUP(A743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3" s="911"/>
      <c r="I743" s="911"/>
      <c r="J743" s="911"/>
      <c r="K743" s="911"/>
      <c r="L743" s="912">
        <f t="shared" si="1"/>
        <v>0</v>
      </c>
      <c r="M743" s="913">
        <f>IFERROR(__xludf.DUMMYFUNCTION("(sum(query(sort(transpose($G743:$K743), 1, false), ""select * limit 4"")))"),0.0)</f>
        <v>0</v>
      </c>
      <c r="N743" s="917"/>
      <c r="O743" s="917"/>
      <c r="P743" s="917"/>
      <c r="Q743" s="917"/>
      <c r="R743" s="911"/>
      <c r="S743" s="918"/>
      <c r="T743" s="918"/>
      <c r="U743" s="913">
        <f>IFERROR(__xludf.DUMMYFUNCTION("(sum(query(sort(transpose($N743:$P743), 1, false), ""select * limit 4"")))"),0.0)</f>
        <v>0</v>
      </c>
    </row>
    <row r="744">
      <c r="A744" s="724">
        <v>10197.0</v>
      </c>
      <c r="B744" s="924">
        <f>VLOOKUP(A744,tsnz!A:F,6,FALSE)</f>
        <v>2025</v>
      </c>
      <c r="C744" s="925" t="str">
        <f>VLOOKUP(A744,tsnz!A:E,5,FALSE)</f>
        <v>Junior</v>
      </c>
      <c r="D744" s="926" t="str">
        <f>VLOOKUP(A744,tsnz!A:B,2,FALSE)</f>
        <v>Marek Smutek</v>
      </c>
      <c r="E744" s="927" t="str">
        <f>VLOOKUP(A744,'Team names'!A:G,7,FALSE)</f>
        <v>Wellington Tigers</v>
      </c>
      <c r="F744" s="928" t="str">
        <f>IF(ISNA(VLOOKUP(A744,tsnz!$A:$G,7,FALSE)), "",(VLOOKUP(A744,tsnz!$A:$G,7,FALSE)))</f>
        <v>C</v>
      </c>
      <c r="G744" s="911" t="str">
        <f t="array" ref="G744">IF(ISNA(VLOOKUP(A744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4" s="911"/>
      <c r="I744" s="911"/>
      <c r="J744" s="911"/>
      <c r="K744" s="911"/>
      <c r="L744" s="912">
        <f t="shared" si="1"/>
        <v>0</v>
      </c>
      <c r="M744" s="913">
        <f>IFERROR(__xludf.DUMMYFUNCTION("(sum(query(sort(transpose($G744:$K744), 1, false), ""select * limit 4"")))"),0.0)</f>
        <v>0</v>
      </c>
      <c r="N744" s="920"/>
      <c r="O744" s="920"/>
      <c r="P744" s="920"/>
      <c r="Q744" s="920"/>
      <c r="R744" s="920"/>
      <c r="S744" s="921">
        <f t="shared" ref="S744:S745" si="29">((SUM(N744:R744)-(ROUND(N744,0)+ROUND(O744,0)+ROUND(P744,0)+ROUND(Q744,0)+ROUND(R744,0)))/10)+ROUND(N744,0)+ROUND(O744,0)+ROUND(P744,0)+ROUND(Q744,0)+ROUND(R744,0)</f>
        <v>0</v>
      </c>
      <c r="T744" s="922"/>
      <c r="U744" s="923">
        <f>IFERROR(__xludf.DUMMYFUNCTION("(sum(query(sort(transpose($N744:$R744), 1, false), ""select * limit 4"")))"),0.0)</f>
        <v>0</v>
      </c>
    </row>
    <row r="745">
      <c r="A745" s="724">
        <v>10198.0</v>
      </c>
      <c r="B745" s="924">
        <f>VLOOKUP(A745,tsnz!A:F,6,FALSE)</f>
        <v>2025</v>
      </c>
      <c r="C745" s="925" t="str">
        <f>VLOOKUP(A745,tsnz!A:E,5,FALSE)</f>
        <v>Junior</v>
      </c>
      <c r="D745" s="926" t="str">
        <f>VLOOKUP(A745,tsnz!A:B,2,FALSE)</f>
        <v>Alex McKenzie</v>
      </c>
      <c r="E745" s="927" t="str">
        <f>VLOOKUP(A745,'Team names'!A:G,7,FALSE)</f>
        <v>Wellington Tigers</v>
      </c>
      <c r="F745" s="928" t="str">
        <f>IF(ISNA(VLOOKUP(A745,tsnz!$A:$G,7,FALSE)), "",(VLOOKUP(A745,tsnz!$A:$G,7,FALSE)))</f>
        <v>C</v>
      </c>
      <c r="G745" s="911" t="str">
        <f t="array" ref="G745">IF(ISNA(VLOOKUP(A745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5" s="911"/>
      <c r="I745" s="911"/>
      <c r="J745" s="911"/>
      <c r="K745" s="911"/>
      <c r="L745" s="912">
        <f t="shared" si="1"/>
        <v>0</v>
      </c>
      <c r="M745" s="913">
        <f>IFERROR(__xludf.DUMMYFUNCTION("(sum(query(sort(transpose($G745:$K745), 1, false), ""select * limit 4"")))"),0.0)</f>
        <v>0</v>
      </c>
      <c r="N745" s="920"/>
      <c r="O745" s="920"/>
      <c r="P745" s="920"/>
      <c r="Q745" s="920"/>
      <c r="R745" s="920"/>
      <c r="S745" s="921">
        <f t="shared" si="29"/>
        <v>0</v>
      </c>
      <c r="T745" s="922"/>
      <c r="U745" s="923">
        <f>IFERROR(__xludf.DUMMYFUNCTION("(sum(query(sort(transpose($N745:$R745), 1, false), ""select * limit 4"")))"),0.0)</f>
        <v>0</v>
      </c>
    </row>
    <row r="746">
      <c r="A746" s="724">
        <v>10266.0</v>
      </c>
      <c r="B746" s="924">
        <f>VLOOKUP(A746,tsnz!A:F,6,FALSE)</f>
        <v>2025</v>
      </c>
      <c r="C746" s="925" t="str">
        <f>VLOOKUP(A746,tsnz!A:E,5,FALSE)</f>
        <v>Full</v>
      </c>
      <c r="D746" s="926" t="str">
        <f>VLOOKUP(A746,tsnz!A:B,2,FALSE)</f>
        <v>Rob Grant</v>
      </c>
      <c r="E746" s="927" t="str">
        <f>VLOOKUP(A746,'Team names'!A:G,7,FALSE)</f>
        <v>Wellington Tigers</v>
      </c>
      <c r="F746" s="928" t="str">
        <f>IF(ISNA(VLOOKUP(A746,tsnz!$A:$G,7,FALSE)), "",(VLOOKUP(A746,tsnz!$A:$G,7,FALSE)))</f>
        <v>C</v>
      </c>
      <c r="G746" s="911" t="str">
        <f t="array" ref="G746">IF(ISNA(VLOOKUP(A746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6" s="911"/>
      <c r="I746" s="911"/>
      <c r="J746" s="911"/>
      <c r="K746" s="911"/>
      <c r="L746" s="912">
        <f t="shared" si="1"/>
        <v>0</v>
      </c>
      <c r="M746" s="913">
        <f>IFERROR(__xludf.DUMMYFUNCTION("(sum(query(sort(transpose($G746:$K746), 1, false), ""select * limit 4"")))"),0.0)</f>
        <v>0</v>
      </c>
      <c r="N746" s="914"/>
      <c r="O746" s="911"/>
      <c r="P746" s="911"/>
      <c r="Q746" s="911"/>
      <c r="R746" s="911"/>
      <c r="S746" s="915"/>
      <c r="T746" s="916"/>
      <c r="U746" s="911"/>
    </row>
    <row r="747">
      <c r="A747" s="853">
        <v>10302.0</v>
      </c>
      <c r="B747" s="924">
        <f>VLOOKUP(A747,tsnz!A:F,6,FALSE)</f>
        <v>2025</v>
      </c>
      <c r="C747" s="925" t="str">
        <f>VLOOKUP(A747,tsnz!A:E,5,FALSE)</f>
        <v>First Year - Full</v>
      </c>
      <c r="D747" s="926" t="str">
        <f>VLOOKUP(A747,tsnz!A:B,2,FALSE)</f>
        <v>Laurie Chua</v>
      </c>
      <c r="E747" s="927" t="str">
        <f>VLOOKUP(A747,'Team names'!A:G,7,FALSE)</f>
        <v>Wellington Tigers</v>
      </c>
      <c r="F747" s="928" t="str">
        <f>IF(ISNA(VLOOKUP(A747,tsnz!$A:$G,7,FALSE)), "",(VLOOKUP(A747,tsnz!$A:$G,7,FALSE)))</f>
        <v>D</v>
      </c>
      <c r="G747" s="911" t="str">
        <f t="array" ref="G747">IF(ISNA(VLOOKUP(A747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7" s="911"/>
      <c r="I747" s="911"/>
      <c r="J747" s="911"/>
      <c r="K747" s="911"/>
      <c r="L747" s="912">
        <f t="shared" si="1"/>
        <v>0</v>
      </c>
      <c r="M747" s="913">
        <f>IFERROR(__xludf.DUMMYFUNCTION("(sum(query(sort(transpose($G747:$K747), 1, false), ""select * limit 4"")))"),0.0)</f>
        <v>0</v>
      </c>
      <c r="N747" s="917"/>
      <c r="O747" s="917"/>
      <c r="P747" s="917"/>
      <c r="Q747" s="917"/>
      <c r="R747" s="911"/>
      <c r="S747" s="918"/>
      <c r="T747" s="918"/>
      <c r="U747" s="913"/>
    </row>
    <row r="748">
      <c r="A748" s="853">
        <v>10303.0</v>
      </c>
      <c r="B748" s="924">
        <f>VLOOKUP(A748,tsnz!A:F,6,FALSE)</f>
        <v>2025</v>
      </c>
      <c r="C748" s="925" t="str">
        <f>VLOOKUP(A748,tsnz!A:E,5,FALSE)</f>
        <v>First Year - Full</v>
      </c>
      <c r="D748" s="926" t="str">
        <f>VLOOKUP(A748,tsnz!A:B,2,FALSE)</f>
        <v>Alex O'Donoghue</v>
      </c>
      <c r="E748" s="927" t="str">
        <f>VLOOKUP(A748,'Team names'!A:G,7,FALSE)</f>
        <v>Wellington Tigers</v>
      </c>
      <c r="F748" s="928" t="str">
        <f>IF(ISNA(VLOOKUP(A748,tsnz!$A:$G,7,FALSE)), "",(VLOOKUP(A748,tsnz!$A:$G,7,FALSE)))</f>
        <v>C</v>
      </c>
      <c r="G748" s="911" t="str">
        <f t="array" ref="G748">IF(ISNA(VLOOKUP(A748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8" s="911"/>
      <c r="I748" s="911"/>
      <c r="J748" s="911"/>
      <c r="K748" s="911"/>
      <c r="L748" s="912">
        <f t="shared" si="1"/>
        <v>0</v>
      </c>
      <c r="M748" s="913">
        <f>IFERROR(__xludf.DUMMYFUNCTION("(sum(query(sort(transpose($G748:$K748), 1, false), ""select * limit 4"")))"),0.0)</f>
        <v>0</v>
      </c>
      <c r="N748" s="914"/>
      <c r="O748" s="911"/>
      <c r="P748" s="917"/>
      <c r="Q748" s="911"/>
      <c r="R748" s="911"/>
      <c r="S748" s="918"/>
      <c r="T748" s="918"/>
      <c r="U748" s="913"/>
    </row>
    <row r="749">
      <c r="A749" s="853">
        <v>10304.0</v>
      </c>
      <c r="B749" s="924">
        <f>VLOOKUP(A749,tsnz!A:F,6,FALSE)</f>
        <v>2025</v>
      </c>
      <c r="C749" s="925" t="str">
        <f>VLOOKUP(A749,tsnz!A:E,5,FALSE)</f>
        <v>Family</v>
      </c>
      <c r="D749" s="926" t="str">
        <f>VLOOKUP(A749,tsnz!A:B,2,FALSE)</f>
        <v>Andrew O'Donoghue</v>
      </c>
      <c r="E749" s="927" t="str">
        <f>VLOOKUP(A749,'Team names'!A:G,7,FALSE)</f>
        <v>Wellington Tigers</v>
      </c>
      <c r="F749" s="928" t="str">
        <f>IF(ISNA(VLOOKUP(A749,tsnz!$A:$G,7,FALSE)), "",(VLOOKUP(A749,tsnz!$A:$G,7,FALSE)))</f>
        <v>C</v>
      </c>
      <c r="G749" s="911" t="str">
        <f t="array" ref="G749">IF(ISNA(VLOOKUP(A749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49" s="911"/>
      <c r="I749" s="911"/>
      <c r="J749" s="911"/>
      <c r="K749" s="911"/>
      <c r="L749" s="912">
        <f t="shared" si="1"/>
        <v>0</v>
      </c>
      <c r="M749" s="913">
        <f>IFERROR(__xludf.DUMMYFUNCTION("(sum(query(sort(transpose($G749:$K749), 1, false), ""select * limit 4"")))"),0.0)</f>
        <v>0</v>
      </c>
      <c r="N749" s="914"/>
      <c r="O749" s="911"/>
      <c r="P749" s="917"/>
      <c r="Q749" s="911"/>
      <c r="R749" s="911"/>
      <c r="S749" s="918"/>
      <c r="T749" s="918"/>
      <c r="U749" s="913"/>
    </row>
    <row r="750">
      <c r="A750" s="853">
        <v>10316.0</v>
      </c>
      <c r="B750" s="924">
        <f>VLOOKUP(A750,tsnz!A:F,6,FALSE)</f>
        <v>2025</v>
      </c>
      <c r="C750" s="925" t="str">
        <f>VLOOKUP(A750,tsnz!A:E,5,FALSE)</f>
        <v>Super</v>
      </c>
      <c r="D750" s="926" t="str">
        <f>VLOOKUP(A750,tsnz!A:B,2,FALSE)</f>
        <v>Greg Heath</v>
      </c>
      <c r="E750" s="927" t="str">
        <f>VLOOKUP(A750,'Team names'!A:G,7,FALSE)</f>
        <v>Wellington Tigers</v>
      </c>
      <c r="F750" s="928" t="str">
        <f>IF(ISNA(VLOOKUP(A750,tsnz!$A:$G,7,FALSE)), "",(VLOOKUP(A750,tsnz!$A:$G,7,FALSE)))</f>
        <v>D</v>
      </c>
      <c r="G750" s="911" t="str">
        <f t="array" ref="G750">IF(ISNA(VLOOKUP(A750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0" s="911"/>
      <c r="I750" s="911"/>
      <c r="J750" s="911"/>
      <c r="K750" s="911"/>
      <c r="L750" s="912">
        <f t="shared" si="1"/>
        <v>0</v>
      </c>
      <c r="M750" s="913">
        <f>IFERROR(__xludf.DUMMYFUNCTION("(sum(query(sort(transpose($G750:$K750), 1, false), ""select * limit 4"")))"),0.0)</f>
        <v>0</v>
      </c>
      <c r="N750" s="914"/>
      <c r="O750" s="911"/>
      <c r="P750" s="917"/>
      <c r="Q750" s="911"/>
      <c r="R750" s="911"/>
      <c r="S750" s="918"/>
      <c r="T750" s="918"/>
      <c r="U750" s="913"/>
    </row>
    <row r="751">
      <c r="A751" s="853">
        <v>10317.0</v>
      </c>
      <c r="B751" s="924">
        <f>VLOOKUP(A751,tsnz!A:F,6,FALSE)</f>
        <v>2025</v>
      </c>
      <c r="C751" s="925" t="str">
        <f>VLOOKUP(A751,tsnz!A:E,5,FALSE)</f>
        <v>Full</v>
      </c>
      <c r="D751" s="926" t="str">
        <f>VLOOKUP(A751,tsnz!A:B,2,FALSE)</f>
        <v>Gerard O'Flynn</v>
      </c>
      <c r="E751" s="927" t="str">
        <f>VLOOKUP(A751,'Team names'!A:G,7,FALSE)</f>
        <v>Wellington Tigers</v>
      </c>
      <c r="F751" s="928" t="str">
        <f>IF(ISNA(VLOOKUP(A751,tsnz!$A:$G,7,FALSE)), "",(VLOOKUP(A751,tsnz!$A:$G,7,FALSE)))</f>
        <v>B</v>
      </c>
      <c r="G751" s="911" t="str">
        <f t="array" ref="G751">IF(ISNA(VLOOKUP(A751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1" s="911"/>
      <c r="I751" s="911"/>
      <c r="J751" s="911"/>
      <c r="K751" s="911"/>
      <c r="L751" s="912">
        <f t="shared" si="1"/>
        <v>0</v>
      </c>
      <c r="M751" s="913">
        <f>IFERROR(__xludf.DUMMYFUNCTION("(sum(query(sort(transpose($G751:$K751), 1, false), ""select * limit 4"")))"),0.0)</f>
        <v>0</v>
      </c>
      <c r="N751" s="914"/>
      <c r="O751" s="911"/>
      <c r="P751" s="911"/>
      <c r="Q751" s="911"/>
      <c r="R751" s="911"/>
      <c r="S751" s="915"/>
      <c r="T751" s="916"/>
      <c r="U751" s="913"/>
    </row>
    <row r="752">
      <c r="A752" s="853">
        <v>10352.0</v>
      </c>
      <c r="B752" s="924">
        <f>VLOOKUP(A752,tsnz!A:F,6,FALSE)</f>
        <v>2025</v>
      </c>
      <c r="C752" s="925" t="str">
        <f>VLOOKUP(A752,tsnz!A:E,5,FALSE)</f>
        <v>Junior</v>
      </c>
      <c r="D752" s="926" t="str">
        <f>VLOOKUP(A752,tsnz!A:B,2,FALSE)</f>
        <v>Levon Balayan-Anderson</v>
      </c>
      <c r="E752" s="927" t="str">
        <f>VLOOKUP(A752,'Team names'!A:G,7,FALSE)</f>
        <v>Wellington Tigers</v>
      </c>
      <c r="F752" s="928" t="str">
        <f>IF(ISNA(VLOOKUP(A752,tsnz!$A:$G,7,FALSE)), "",(VLOOKUP(A752,tsnz!$A:$G,7,FALSE)))</f>
        <v>D</v>
      </c>
      <c r="G752" s="911" t="str">
        <f t="array" ref="G752">IF(ISNA(VLOOKUP(A752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2" s="911"/>
      <c r="I752" s="911"/>
      <c r="J752" s="911"/>
      <c r="K752" s="911"/>
      <c r="L752" s="912">
        <f t="shared" si="1"/>
        <v>0</v>
      </c>
      <c r="M752" s="913">
        <f>IFERROR(__xludf.DUMMYFUNCTION("(sum(query(sort(transpose($G752:$K752), 1, false), ""select * limit 4"")))"),0.0)</f>
        <v>0</v>
      </c>
      <c r="N752" s="917"/>
      <c r="O752" s="917"/>
      <c r="P752" s="917"/>
      <c r="Q752" s="917"/>
      <c r="R752" s="911"/>
      <c r="S752" s="918"/>
      <c r="T752" s="918"/>
      <c r="U752" s="913">
        <f>IFERROR(__xludf.DUMMYFUNCTION("(sum(query(sort(transpose($N752:$P752), 1, false), ""select * limit 4"")))"),0.0)</f>
        <v>0</v>
      </c>
    </row>
    <row r="753">
      <c r="A753" s="853">
        <v>10353.0</v>
      </c>
      <c r="B753" s="924">
        <f>VLOOKUP(A753,tsnz!A:F,6,FALSE)</f>
        <v>2025</v>
      </c>
      <c r="C753" s="925" t="str">
        <f>VLOOKUP(A753,tsnz!A:E,5,FALSE)</f>
        <v>Junior</v>
      </c>
      <c r="D753" s="926" t="str">
        <f>VLOOKUP(A753,tsnz!A:B,2,FALSE)</f>
        <v>Eli Benison</v>
      </c>
      <c r="E753" s="927" t="str">
        <f>VLOOKUP(A753,'Team names'!A:G,7,FALSE)</f>
        <v>Wellington Tigers</v>
      </c>
      <c r="F753" s="928" t="str">
        <f>IF(ISNA(VLOOKUP(A753,tsnz!$A:$G,7,FALSE)), "",(VLOOKUP(A753,tsnz!$A:$G,7,FALSE)))</f>
        <v>C</v>
      </c>
      <c r="G753" s="911" t="str">
        <f t="array" ref="G753">IF(ISNA(VLOOKUP(A753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3" s="911"/>
      <c r="I753" s="911"/>
      <c r="J753" s="911"/>
      <c r="K753" s="911"/>
      <c r="L753" s="912">
        <f t="shared" si="1"/>
        <v>0</v>
      </c>
      <c r="M753" s="913">
        <f>IFERROR(__xludf.DUMMYFUNCTION("(sum(query(sort(transpose($G753:$K753), 1, false), ""select * limit 4"")))"),0.0)</f>
        <v>0</v>
      </c>
      <c r="N753" s="920"/>
      <c r="O753" s="920"/>
      <c r="P753" s="920"/>
      <c r="Q753" s="920"/>
      <c r="R753" s="920"/>
      <c r="S753" s="921">
        <f t="shared" ref="S753:S754" si="30">((SUM(N753:R753)-(ROUND(N753,0)+ROUND(O753,0)+ROUND(P753,0)+ROUND(Q753,0)+ROUND(R753,0)))/10)+ROUND(N753,0)+ROUND(O753,0)+ROUND(P753,0)+ROUND(Q753,0)+ROUND(R753,0)</f>
        <v>0</v>
      </c>
      <c r="T753" s="922"/>
      <c r="U753" s="923">
        <f>IFERROR(__xludf.DUMMYFUNCTION("(sum(query(sort(transpose($N753:$R753), 1, false), ""select * limit 4"")))"),0.0)</f>
        <v>0</v>
      </c>
    </row>
    <row r="754">
      <c r="A754" s="853">
        <v>10354.0</v>
      </c>
      <c r="B754" s="924">
        <f>VLOOKUP(A754,tsnz!A:F,6,FALSE)</f>
        <v>2025</v>
      </c>
      <c r="C754" s="925" t="str">
        <f>VLOOKUP(A754,tsnz!A:E,5,FALSE)</f>
        <v>Junior</v>
      </c>
      <c r="D754" s="926" t="str">
        <f>VLOOKUP(A754,tsnz!A:B,2,FALSE)</f>
        <v>Filly Cornejo</v>
      </c>
      <c r="E754" s="927" t="str">
        <f>VLOOKUP(A754,'Team names'!A:G,7,FALSE)</f>
        <v>Wellington Tigers</v>
      </c>
      <c r="F754" s="928" t="str">
        <f>IF(ISNA(VLOOKUP(A754,tsnz!$A:$G,7,FALSE)), "",(VLOOKUP(A754,tsnz!$A:$G,7,FALSE)))</f>
        <v>C</v>
      </c>
      <c r="G754" s="911" t="str">
        <f t="array" ref="G754">IF(ISNA(VLOOKUP(A754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4" s="911"/>
      <c r="I754" s="911"/>
      <c r="J754" s="911"/>
      <c r="K754" s="911"/>
      <c r="L754" s="912">
        <f t="shared" si="1"/>
        <v>0</v>
      </c>
      <c r="M754" s="913">
        <f>IFERROR(__xludf.DUMMYFUNCTION("(sum(query(sort(transpose($G754:$K754), 1, false), ""select * limit 4"")))"),0.0)</f>
        <v>0</v>
      </c>
      <c r="N754" s="920"/>
      <c r="O754" s="920"/>
      <c r="P754" s="920"/>
      <c r="Q754" s="920"/>
      <c r="R754" s="920"/>
      <c r="S754" s="921">
        <f t="shared" si="30"/>
        <v>0</v>
      </c>
      <c r="T754" s="922"/>
      <c r="U754" s="923">
        <f>IFERROR(__xludf.DUMMYFUNCTION("(sum(query(sort(transpose($N754:$R754), 1, false), ""select * limit 4"")))"),0.0)</f>
        <v>0</v>
      </c>
    </row>
    <row r="755">
      <c r="A755" s="853">
        <v>10355.0</v>
      </c>
      <c r="B755" s="924">
        <f>VLOOKUP(A755,tsnz!A:F,6,FALSE)</f>
        <v>2025</v>
      </c>
      <c r="C755" s="925" t="str">
        <f>VLOOKUP(A755,tsnz!A:E,5,FALSE)</f>
        <v>Junior</v>
      </c>
      <c r="D755" s="926" t="str">
        <f>VLOOKUP(A755,tsnz!A:B,2,FALSE)</f>
        <v>Eleanor Crampton</v>
      </c>
      <c r="E755" s="927" t="str">
        <f>VLOOKUP(A755,'Team names'!A:G,7,FALSE)</f>
        <v>Wellington Tigers</v>
      </c>
      <c r="F755" s="928" t="str">
        <f>IF(ISNA(VLOOKUP(A755,tsnz!$A:$G,7,FALSE)), "",(VLOOKUP(A755,tsnz!$A:$G,7,FALSE)))</f>
        <v>D</v>
      </c>
      <c r="G755" s="911" t="str">
        <f t="array" ref="G755">IF(ISNA(VLOOKUP(A755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5" s="911"/>
      <c r="I755" s="911"/>
      <c r="J755" s="911"/>
      <c r="K755" s="911"/>
      <c r="L755" s="912">
        <f t="shared" si="1"/>
        <v>0</v>
      </c>
      <c r="M755" s="913">
        <f>IFERROR(__xludf.DUMMYFUNCTION("(sum(query(sort(transpose($G755:$K755), 1, false), ""select * limit 4"")))"),0.0)</f>
        <v>0</v>
      </c>
      <c r="N755" s="914"/>
      <c r="O755" s="911"/>
      <c r="P755" s="917"/>
      <c r="Q755" s="911"/>
      <c r="R755" s="911"/>
      <c r="S755" s="918"/>
      <c r="T755" s="918"/>
      <c r="U755" s="913">
        <f>IFERROR(__xludf.DUMMYFUNCTION("(sum(query(sort(transpose($N755:$P755), 1, false), ""select * limit 4"")))"),0.0)</f>
        <v>0</v>
      </c>
    </row>
    <row r="756">
      <c r="A756" s="853">
        <v>10356.0</v>
      </c>
      <c r="B756" s="924">
        <f>VLOOKUP(A756,tsnz!A:F,6,FALSE)</f>
        <v>2025</v>
      </c>
      <c r="C756" s="925" t="str">
        <f>VLOOKUP(A756,tsnz!A:E,5,FALSE)</f>
        <v>Junior</v>
      </c>
      <c r="D756" s="926" t="str">
        <f>VLOOKUP(A756,tsnz!A:B,2,FALSE)</f>
        <v>Sienna Hassed</v>
      </c>
      <c r="E756" s="927" t="str">
        <f>VLOOKUP(A756,'Team names'!A:G,7,FALSE)</f>
        <v>Wellington Tigers</v>
      </c>
      <c r="F756" s="928" t="str">
        <f>IF(ISNA(VLOOKUP(A756,tsnz!$A:$G,7,FALSE)), "",(VLOOKUP(A756,tsnz!$A:$G,7,FALSE)))</f>
        <v>D</v>
      </c>
      <c r="G756" s="911" t="str">
        <f t="array" ref="G756">IF(ISNA(VLOOKUP(A756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6" s="911"/>
      <c r="I756" s="911"/>
      <c r="J756" s="911"/>
      <c r="K756" s="911"/>
      <c r="L756" s="912">
        <f t="shared" si="1"/>
        <v>0</v>
      </c>
      <c r="M756" s="913">
        <f>IFERROR(__xludf.DUMMYFUNCTION("(sum(query(sort(transpose($G756:$K756), 1, false), ""select * limit 4"")))"),0.0)</f>
        <v>0</v>
      </c>
      <c r="N756" s="914"/>
      <c r="O756" s="911"/>
      <c r="P756" s="917"/>
      <c r="Q756" s="911"/>
      <c r="R756" s="911"/>
      <c r="S756" s="918"/>
      <c r="T756" s="918"/>
      <c r="U756" s="913">
        <f>IFERROR(__xludf.DUMMYFUNCTION("(sum(query(sort(transpose($N756:$P756), 1, false), ""select * limit 4"")))"),0.0)</f>
        <v>0</v>
      </c>
    </row>
    <row r="757">
      <c r="A757" s="853">
        <v>10357.0</v>
      </c>
      <c r="B757" s="924">
        <f>VLOOKUP(A757,tsnz!A:F,6,FALSE)</f>
        <v>2025</v>
      </c>
      <c r="C757" s="925" t="str">
        <f>VLOOKUP(A757,tsnz!A:E,5,FALSE)</f>
        <v>First Year - Full</v>
      </c>
      <c r="D757" s="926" t="str">
        <f>VLOOKUP(A757,tsnz!A:B,2,FALSE)</f>
        <v>Paul Ferrick</v>
      </c>
      <c r="E757" s="927" t="str">
        <f>VLOOKUP(A757,'Team names'!A:G,7,FALSE)</f>
        <v>Wellington Tigers</v>
      </c>
      <c r="F757" s="928" t="str">
        <f>IF(ISNA(VLOOKUP(A757,tsnz!$A:$G,7,FALSE)), "",(VLOOKUP(A757,tsnz!$A:$G,7,FALSE)))</f>
        <v>D</v>
      </c>
      <c r="G757" s="911" t="str">
        <f t="array" ref="G757">IF(ISNA(VLOOKUP(A757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7" s="911"/>
      <c r="I757" s="911"/>
      <c r="J757" s="911"/>
      <c r="K757" s="911"/>
      <c r="L757" s="912">
        <f t="shared" si="1"/>
        <v>0</v>
      </c>
      <c r="M757" s="913">
        <f>IFERROR(__xludf.DUMMYFUNCTION("(sum(query(sort(transpose($G757:$K757), 1, false), ""select * limit 4"")))"),0.0)</f>
        <v>0</v>
      </c>
      <c r="N757" s="917"/>
      <c r="O757" s="917"/>
      <c r="P757" s="917"/>
      <c r="Q757" s="917"/>
      <c r="R757" s="911"/>
      <c r="S757" s="915"/>
      <c r="T757" s="915"/>
      <c r="U757" s="911"/>
    </row>
    <row r="758">
      <c r="A758" s="853">
        <v>10358.0</v>
      </c>
      <c r="B758" s="924">
        <f>VLOOKUP(A758,tsnz!A:F,6,FALSE)</f>
        <v>2025</v>
      </c>
      <c r="C758" s="925" t="str">
        <f>VLOOKUP(A758,tsnz!A:E,5,FALSE)</f>
        <v>Junior</v>
      </c>
      <c r="D758" s="926" t="str">
        <f>VLOOKUP(A758,tsnz!A:B,2,FALSE)</f>
        <v>Leo Foote</v>
      </c>
      <c r="E758" s="927" t="str">
        <f>VLOOKUP(A758,'Team names'!A:G,7,FALSE)</f>
        <v>Wellington Tigers</v>
      </c>
      <c r="F758" s="928" t="str">
        <f>IF(ISNA(VLOOKUP(A758,tsnz!$A:$G,7,FALSE)), "",(VLOOKUP(A758,tsnz!$A:$G,7,FALSE)))</f>
        <v>D</v>
      </c>
      <c r="G758" s="911" t="str">
        <f t="array" ref="G758">IF(ISNA(VLOOKUP(A758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8" s="911"/>
      <c r="I758" s="911"/>
      <c r="J758" s="911"/>
      <c r="K758" s="911"/>
      <c r="L758" s="912">
        <f t="shared" si="1"/>
        <v>0</v>
      </c>
      <c r="M758" s="913">
        <f>IFERROR(__xludf.DUMMYFUNCTION("(sum(query(sort(transpose($G758:$K758), 1, false), ""select * limit 4"")))"),0.0)</f>
        <v>0</v>
      </c>
      <c r="N758" s="917"/>
      <c r="O758" s="917"/>
      <c r="P758" s="917"/>
      <c r="Q758" s="917"/>
      <c r="R758" s="911"/>
      <c r="S758" s="918"/>
      <c r="T758" s="918"/>
      <c r="U758" s="913">
        <f>IFERROR(__xludf.DUMMYFUNCTION("(sum(query(sort(transpose($N758:$P758), 1, false), ""select * limit 4"")))"),0.0)</f>
        <v>0</v>
      </c>
    </row>
    <row r="759">
      <c r="A759" s="853">
        <v>10359.0</v>
      </c>
      <c r="B759" s="924">
        <f>VLOOKUP(A759,tsnz!A:F,6,FALSE)</f>
        <v>2025</v>
      </c>
      <c r="C759" s="925" t="str">
        <f>VLOOKUP(A759,tsnz!A:E,5,FALSE)</f>
        <v>Junior</v>
      </c>
      <c r="D759" s="926" t="str">
        <f>VLOOKUP(A759,tsnz!A:B,2,FALSE)</f>
        <v>Mikey Hore Najera</v>
      </c>
      <c r="E759" s="927" t="str">
        <f>VLOOKUP(A759,'Team names'!A:G,7,FALSE)</f>
        <v>Wellington Tigers</v>
      </c>
      <c r="F759" s="928" t="str">
        <f>IF(ISNA(VLOOKUP(A759,tsnz!$A:$G,7,FALSE)), "",(VLOOKUP(A759,tsnz!$A:$G,7,FALSE)))</f>
        <v>D</v>
      </c>
      <c r="G759" s="911" t="str">
        <f t="array" ref="G759">IF(ISNA(VLOOKUP(A759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59" s="911"/>
      <c r="I759" s="911"/>
      <c r="J759" s="911"/>
      <c r="K759" s="911"/>
      <c r="L759" s="912">
        <f t="shared" si="1"/>
        <v>0</v>
      </c>
      <c r="M759" s="913">
        <f>IFERROR(__xludf.DUMMYFUNCTION("(sum(query(sort(transpose($G759:$K759), 1, false), ""select * limit 4"")))"),0.0)</f>
        <v>0</v>
      </c>
      <c r="N759" s="917"/>
      <c r="O759" s="917"/>
      <c r="P759" s="917"/>
      <c r="Q759" s="917"/>
      <c r="R759" s="911"/>
      <c r="S759" s="918"/>
      <c r="T759" s="918"/>
      <c r="U759" s="913">
        <f>IFERROR(__xludf.DUMMYFUNCTION("(sum(query(sort(transpose($N759:$P759), 1, false), ""select * limit 4"")))"),0.0)</f>
        <v>0</v>
      </c>
    </row>
    <row r="760">
      <c r="A760" s="853">
        <v>10360.0</v>
      </c>
      <c r="B760" s="924">
        <f>VLOOKUP(A760,tsnz!A:F,6,FALSE)</f>
        <v>2025</v>
      </c>
      <c r="C760" s="925" t="str">
        <f>VLOOKUP(A760,tsnz!A:E,5,FALSE)</f>
        <v>Junior</v>
      </c>
      <c r="D760" s="926" t="str">
        <f>VLOOKUP(A760,tsnz!A:B,2,FALSE)</f>
        <v>Hannah McLeod</v>
      </c>
      <c r="E760" s="927" t="str">
        <f>VLOOKUP(A760,'Team names'!A:G,7,FALSE)</f>
        <v>Wellington Tigers</v>
      </c>
      <c r="F760" s="928" t="str">
        <f>IF(ISNA(VLOOKUP(A760,tsnz!$A:$G,7,FALSE)), "",(VLOOKUP(A760,tsnz!$A:$G,7,FALSE)))</f>
        <v>D</v>
      </c>
      <c r="G760" s="911" t="str">
        <f t="array" ref="G760">IF(ISNA(VLOOKUP(A760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0" s="911"/>
      <c r="I760" s="911"/>
      <c r="J760" s="911"/>
      <c r="K760" s="911"/>
      <c r="L760" s="912">
        <f t="shared" si="1"/>
        <v>0</v>
      </c>
      <c r="M760" s="913">
        <f>IFERROR(__xludf.DUMMYFUNCTION("(sum(query(sort(transpose($G760:$K760), 1, false), ""select * limit 4"")))"),0.0)</f>
        <v>0</v>
      </c>
      <c r="N760" s="914"/>
      <c r="O760" s="911"/>
      <c r="P760" s="917"/>
      <c r="Q760" s="911"/>
      <c r="R760" s="911"/>
      <c r="S760" s="918"/>
      <c r="T760" s="918"/>
      <c r="U760" s="913">
        <f>IFERROR(__xludf.DUMMYFUNCTION("(sum(query(sort(transpose($N760:$P760), 1, false), ""select * limit 4"")))"),0.0)</f>
        <v>0</v>
      </c>
    </row>
    <row r="761">
      <c r="A761" s="853">
        <v>10361.0</v>
      </c>
      <c r="B761" s="924">
        <f>VLOOKUP(A761,tsnz!A:F,6,FALSE)</f>
        <v>2025</v>
      </c>
      <c r="C761" s="925" t="str">
        <f>VLOOKUP(A761,tsnz!A:E,5,FALSE)</f>
        <v>First Year - Full</v>
      </c>
      <c r="D761" s="926" t="str">
        <f>VLOOKUP(A761,tsnz!A:B,2,FALSE)</f>
        <v>Nevin McLeod</v>
      </c>
      <c r="E761" s="927" t="str">
        <f>VLOOKUP(A761,'Team names'!A:G,7,FALSE)</f>
        <v>Wellington Tigers</v>
      </c>
      <c r="F761" s="928" t="str">
        <f>IF(ISNA(VLOOKUP(A761,tsnz!$A:$G,7,FALSE)), "",(VLOOKUP(A761,tsnz!$A:$G,7,FALSE)))</f>
        <v>C</v>
      </c>
      <c r="G761" s="911" t="str">
        <f t="array" ref="G761">IF(ISNA(VLOOKUP(A761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1" s="911"/>
      <c r="I761" s="911"/>
      <c r="J761" s="911"/>
      <c r="K761" s="911"/>
      <c r="L761" s="912">
        <f t="shared" si="1"/>
        <v>0</v>
      </c>
      <c r="M761" s="913">
        <f>IFERROR(__xludf.DUMMYFUNCTION("(sum(query(sort(transpose($G761:$K761), 1, false), ""select * limit 4"")))"),0.0)</f>
        <v>0</v>
      </c>
      <c r="N761" s="917"/>
      <c r="O761" s="917"/>
      <c r="P761" s="917"/>
      <c r="Q761" s="917"/>
      <c r="R761" s="911"/>
      <c r="S761" s="915"/>
      <c r="T761" s="915"/>
      <c r="U761" s="911"/>
    </row>
    <row r="762">
      <c r="A762" s="853">
        <v>10362.0</v>
      </c>
      <c r="B762" s="924">
        <f>VLOOKUP(A762,tsnz!A:F,6,FALSE)</f>
        <v>2025</v>
      </c>
      <c r="C762" s="925" t="str">
        <f>VLOOKUP(A762,tsnz!A:E,5,FALSE)</f>
        <v>Junior</v>
      </c>
      <c r="D762" s="926" t="str">
        <f>VLOOKUP(A762,tsnz!A:B,2,FALSE)</f>
        <v>Jeshna Madaan</v>
      </c>
      <c r="E762" s="927" t="str">
        <f>VLOOKUP(A762,'Team names'!A:G,7,FALSE)</f>
        <v>Wellington Tigers</v>
      </c>
      <c r="F762" s="928" t="str">
        <f>IF(ISNA(VLOOKUP(A762,tsnz!$A:$G,7,FALSE)), "",(VLOOKUP(A762,tsnz!$A:$G,7,FALSE)))</f>
        <v>D</v>
      </c>
      <c r="G762" s="911" t="str">
        <f t="array" ref="G762">IF(ISNA(VLOOKUP(A762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2" s="911"/>
      <c r="I762" s="911"/>
      <c r="J762" s="911"/>
      <c r="K762" s="911"/>
      <c r="L762" s="912">
        <f t="shared" si="1"/>
        <v>0</v>
      </c>
      <c r="M762" s="913">
        <f>IFERROR(__xludf.DUMMYFUNCTION("(sum(query(sort(transpose($G762:$K762), 1, false), ""select * limit 4"")))"),0.0)</f>
        <v>0</v>
      </c>
      <c r="N762" s="917"/>
      <c r="O762" s="917"/>
      <c r="P762" s="917"/>
      <c r="Q762" s="917"/>
      <c r="R762" s="911"/>
      <c r="S762" s="918"/>
      <c r="T762" s="918"/>
      <c r="U762" s="913">
        <f>IFERROR(__xludf.DUMMYFUNCTION("(sum(query(sort(transpose($N762:$P762), 1, false), ""select * limit 4"")))"),0.0)</f>
        <v>0</v>
      </c>
    </row>
    <row r="763">
      <c r="A763" s="853">
        <v>10363.0</v>
      </c>
      <c r="B763" s="924">
        <f>VLOOKUP(A763,tsnz!A:F,6,FALSE)</f>
        <v>2025</v>
      </c>
      <c r="C763" s="925" t="str">
        <f>VLOOKUP(A763,tsnz!A:E,5,FALSE)</f>
        <v>First Year - Full</v>
      </c>
      <c r="D763" s="926" t="str">
        <f>VLOOKUP(A763,tsnz!A:B,2,FALSE)</f>
        <v>Dylan Maynard</v>
      </c>
      <c r="E763" s="927" t="str">
        <f>VLOOKUP(A763,'Team names'!A:G,7,FALSE)</f>
        <v>Wellington Tigers</v>
      </c>
      <c r="F763" s="928" t="str">
        <f>IF(ISNA(VLOOKUP(A763,tsnz!$A:$G,7,FALSE)), "",(VLOOKUP(A763,tsnz!$A:$G,7,FALSE)))</f>
        <v>D</v>
      </c>
      <c r="G763" s="911" t="str">
        <f t="array" ref="G763">IF(ISNA(VLOOKUP(A763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3" s="911"/>
      <c r="I763" s="911"/>
      <c r="J763" s="911"/>
      <c r="K763" s="911"/>
      <c r="L763" s="912">
        <f t="shared" si="1"/>
        <v>0</v>
      </c>
      <c r="M763" s="913">
        <f>IFERROR(__xludf.DUMMYFUNCTION("(sum(query(sort(transpose($G763:$K763), 1, false), ""select * limit 4"")))"),0.0)</f>
        <v>0</v>
      </c>
      <c r="N763" s="914"/>
      <c r="O763" s="911"/>
      <c r="P763" s="911"/>
      <c r="Q763" s="911"/>
      <c r="R763" s="911"/>
      <c r="S763" s="915"/>
      <c r="T763" s="915"/>
      <c r="U763" s="911"/>
    </row>
    <row r="764">
      <c r="A764" s="853">
        <v>10366.0</v>
      </c>
      <c r="B764" s="924">
        <f>VLOOKUP(A764,tsnz!A:F,6,FALSE)</f>
        <v>2025</v>
      </c>
      <c r="C764" s="925" t="str">
        <f>VLOOKUP(A764,tsnz!A:E,5,FALSE)</f>
        <v>First Year - Full</v>
      </c>
      <c r="D764" s="926" t="str">
        <f>VLOOKUP(A764,tsnz!A:B,2,FALSE)</f>
        <v>Cole Clement</v>
      </c>
      <c r="E764" s="927" t="str">
        <f>VLOOKUP(A764,'Team names'!A:G,7,FALSE)</f>
        <v>Wellington Tigers</v>
      </c>
      <c r="F764" s="928" t="str">
        <f>IF(ISNA(VLOOKUP(A764,tsnz!$A:$G,7,FALSE)), "",(VLOOKUP(A764,tsnz!$A:$G,7,FALSE)))</f>
        <v>D</v>
      </c>
      <c r="G764" s="911" t="str">
        <f t="array" ref="G764">IF(ISNA(VLOOKUP(A764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4" s="911"/>
      <c r="I764" s="911"/>
      <c r="J764" s="911"/>
      <c r="K764" s="911"/>
      <c r="L764" s="912">
        <f t="shared" si="1"/>
        <v>0</v>
      </c>
      <c r="M764" s="913">
        <f>IFERROR(__xludf.DUMMYFUNCTION("(sum(query(sort(transpose($G764:$K764), 1, false), ""select * limit 4"")))"),0.0)</f>
        <v>0</v>
      </c>
      <c r="N764" s="914"/>
      <c r="O764" s="911"/>
      <c r="P764" s="911"/>
      <c r="Q764" s="911"/>
      <c r="R764" s="911"/>
      <c r="S764" s="915"/>
      <c r="T764" s="915"/>
      <c r="U764" s="911"/>
    </row>
    <row r="765">
      <c r="A765" s="853">
        <v>10370.0</v>
      </c>
      <c r="B765" s="924">
        <f>VLOOKUP(A765,tsnz!A:F,6,FALSE)</f>
        <v>2026</v>
      </c>
      <c r="C765" s="925" t="str">
        <f>VLOOKUP(A765,tsnz!A:E,5,FALSE)</f>
        <v>First Year - Full</v>
      </c>
      <c r="D765" s="926" t="str">
        <f>VLOOKUP(A765,tsnz!A:B,2,FALSE)</f>
        <v>Anaci Du Plessis</v>
      </c>
      <c r="E765" s="927" t="str">
        <f>VLOOKUP(A765,'Team names'!A:G,7,FALSE)</f>
        <v>Wellington Tigers</v>
      </c>
      <c r="F765" s="928" t="str">
        <f>IF(ISNA(VLOOKUP(A765,tsnz!$A:$G,7,FALSE)), "",(VLOOKUP(A765,tsnz!$A:$G,7,FALSE)))</f>
        <v>B</v>
      </c>
      <c r="G765" s="911" t="str">
        <f t="array" ref="G765">IF(ISNA(VLOOKUP(A765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5" s="911"/>
      <c r="I765" s="911"/>
      <c r="J765" s="911"/>
      <c r="K765" s="911"/>
      <c r="L765" s="912">
        <f t="shared" si="1"/>
        <v>0</v>
      </c>
      <c r="M765" s="913">
        <f>IFERROR(__xludf.DUMMYFUNCTION("(sum(query(sort(transpose($G765:$K765), 1, false), ""select * limit 4"")))"),0.0)</f>
        <v>0</v>
      </c>
      <c r="N765" s="914"/>
      <c r="O765" s="911"/>
      <c r="P765" s="911"/>
      <c r="Q765" s="911"/>
      <c r="R765" s="911"/>
      <c r="S765" s="915"/>
      <c r="T765" s="916"/>
      <c r="U765" s="911"/>
    </row>
    <row r="766">
      <c r="A766" s="853">
        <v>10378.0</v>
      </c>
      <c r="B766" s="924">
        <f>VLOOKUP(A766,tsnz!A:F,6,FALSE)</f>
        <v>2025</v>
      </c>
      <c r="C766" s="925" t="str">
        <f>VLOOKUP(A766,tsnz!A:E,5,FALSE)</f>
        <v>Junior</v>
      </c>
      <c r="D766" s="926" t="str">
        <f>VLOOKUP(A766,tsnz!A:B,2,FALSE)</f>
        <v>Annabelle Parker</v>
      </c>
      <c r="E766" s="927" t="str">
        <f>VLOOKUP(A766,'Team names'!A:G,7,FALSE)</f>
        <v>Wellington Tigers</v>
      </c>
      <c r="F766" s="928" t="str">
        <f>IF(ISNA(VLOOKUP(A766,tsnz!$A:$G,7,FALSE)), "",(VLOOKUP(A766,tsnz!$A:$G,7,FALSE)))</f>
        <v>D</v>
      </c>
      <c r="G766" s="911" t="str">
        <f t="array" ref="G766">IF(ISNA(VLOOKUP(A766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6" s="911"/>
      <c r="I766" s="911"/>
      <c r="J766" s="911"/>
      <c r="K766" s="911"/>
      <c r="L766" s="912">
        <f t="shared" si="1"/>
        <v>0</v>
      </c>
      <c r="M766" s="913">
        <f>IFERROR(__xludf.DUMMYFUNCTION("(sum(query(sort(transpose($G766:$K766), 1, false), ""select * limit 4"")))"),0.0)</f>
        <v>0</v>
      </c>
      <c r="N766" s="914"/>
      <c r="O766" s="911"/>
      <c r="P766" s="917"/>
      <c r="Q766" s="911"/>
      <c r="R766" s="911"/>
      <c r="S766" s="918"/>
      <c r="T766" s="918"/>
      <c r="U766" s="913">
        <f>IFERROR(__xludf.DUMMYFUNCTION("(sum(query(sort(transpose($N766:$P766), 1, false), ""select * limit 4"")))"),0.0)</f>
        <v>0</v>
      </c>
    </row>
    <row r="767">
      <c r="A767" s="724">
        <v>4710.0</v>
      </c>
      <c r="B767" s="924">
        <f>VLOOKUP(A767,tsnz!A:F,6,FALSE)</f>
        <v>2025</v>
      </c>
      <c r="C767" s="925" t="str">
        <f>VLOOKUP(A767,tsnz!A:E,5,FALSE)</f>
        <v>Full</v>
      </c>
      <c r="D767" s="926" t="str">
        <f>VLOOKUP(A767,tsnz!A:B,2,FALSE)</f>
        <v>Tyler Green</v>
      </c>
      <c r="E767" s="927" t="str">
        <f>VLOOKUP(A767,'Team names'!A:G,7,FALSE)</f>
        <v>Wellington Tigers</v>
      </c>
      <c r="F767" s="928" t="str">
        <f>IF(ISNA(VLOOKUP(A767,tsnz!$A:$G,7,FALSE)), "",(VLOOKUP(A767,tsnz!$A:$G,7,FALSE)))</f>
        <v>C</v>
      </c>
      <c r="G767" s="911" t="str">
        <f t="array" ref="G767">IF(ISNA(VLOOKUP(A767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7" s="911"/>
      <c r="I767" s="911"/>
      <c r="J767" s="911"/>
      <c r="K767" s="911"/>
      <c r="L767" s="912">
        <f t="shared" si="1"/>
        <v>0</v>
      </c>
      <c r="M767" s="913">
        <f>IFERROR(__xludf.DUMMYFUNCTION("(sum(query(sort(transpose($G767:$K767), 1, false), ""select * limit 4"")))"),0.0)</f>
        <v>0</v>
      </c>
      <c r="N767" s="914"/>
      <c r="O767" s="911"/>
      <c r="P767" s="917"/>
      <c r="Q767" s="911"/>
      <c r="R767" s="911"/>
      <c r="S767" s="918"/>
      <c r="T767" s="918"/>
      <c r="U767" s="913"/>
    </row>
    <row r="768">
      <c r="A768" s="853">
        <v>10364.0</v>
      </c>
      <c r="B768" s="924">
        <f>VLOOKUP(A768,tsnz!A:F,6,FALSE)</f>
        <v>2025</v>
      </c>
      <c r="C768" s="925" t="str">
        <f>VLOOKUP(A768,tsnz!A:E,5,FALSE)</f>
        <v>Junior</v>
      </c>
      <c r="D768" s="926" t="str">
        <f>VLOOKUP(A768,tsnz!A:B,2,FALSE)</f>
        <v>Zahra Smith</v>
      </c>
      <c r="E768" s="927" t="str">
        <f>VLOOKUP(A768,'Team names'!A:G,7,FALSE)</f>
        <v>Wellington Tigers</v>
      </c>
      <c r="F768" s="928" t="str">
        <f>IF(ISNA(VLOOKUP(A768,tsnz!$A:$G,7,FALSE)), "",(VLOOKUP(A768,tsnz!$A:$G,7,FALSE)))</f>
        <v>D</v>
      </c>
      <c r="G768" s="911" t="str">
        <f t="array" ref="G768">IF(ISNA(VLOOKUP(A768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8" s="911"/>
      <c r="I768" s="911"/>
      <c r="J768" s="911"/>
      <c r="K768" s="911"/>
      <c r="L768" s="912">
        <f t="shared" si="1"/>
        <v>0</v>
      </c>
      <c r="M768" s="913">
        <f>IFERROR(__xludf.DUMMYFUNCTION("(sum(query(sort(transpose($G768:$K768), 1, false), ""select * limit 4"")))"),0.0)</f>
        <v>0</v>
      </c>
      <c r="N768" s="914"/>
      <c r="O768" s="911"/>
      <c r="P768" s="917"/>
      <c r="Q768" s="911"/>
      <c r="R768" s="911"/>
      <c r="S768" s="918">
        <f t="shared" ref="S768:S769" si="31">((SUM(N768:R768)-(ROUND(N768,0)+ROUND(O768,0)+ROUND(P768,0)+ROUND(Q768,0)+ROUND(R768,0)))/10)+ROUND(N768,0)+ROUND(O768,0)+ROUND(P768,0)+ROUND(Q768,0)+ROUND(R768,0)</f>
        <v>0</v>
      </c>
      <c r="T768" s="918"/>
      <c r="U768" s="913">
        <f>IFERROR(__xludf.DUMMYFUNCTION("(sum(query(sort(transpose($N768:$P768), 1, false), ""select * limit 4"")))"),0.0)</f>
        <v>0</v>
      </c>
    </row>
    <row r="769">
      <c r="A769" s="724">
        <v>10219.0</v>
      </c>
      <c r="B769" s="924">
        <f>VLOOKUP(A769,tsnz!A:F,6,FALSE)</f>
        <v>2025</v>
      </c>
      <c r="C769" s="925" t="str">
        <f>VLOOKUP(A769,tsnz!A:E,5,FALSE)</f>
        <v>Junior</v>
      </c>
      <c r="D769" s="926" t="str">
        <f>VLOOKUP(A769,tsnz!A:B,2,FALSE)</f>
        <v>Ziya Omar</v>
      </c>
      <c r="E769" s="927" t="str">
        <f>VLOOKUP(A769,'Team names'!A:G,7,FALSE)</f>
        <v>Wellington Tigers</v>
      </c>
      <c r="F769" s="928" t="str">
        <f>IF(ISNA(VLOOKUP(A769,tsnz!$A:$G,7,FALSE)), "",(VLOOKUP(A769,tsnz!$A:$G,7,FALSE)))</f>
        <v>D</v>
      </c>
      <c r="G769" s="911" t="str">
        <f t="array" ref="G769">IF(ISNA(VLOOKUP(A769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69" s="911"/>
      <c r="I769" s="911"/>
      <c r="J769" s="911"/>
      <c r="K769" s="911"/>
      <c r="L769" s="912">
        <f t="shared" si="1"/>
        <v>0</v>
      </c>
      <c r="M769" s="913">
        <f>IFERROR(__xludf.DUMMYFUNCTION("(sum(query(sort(transpose($G769:$K769), 1, false), ""select * limit 4"")))"),0.0)</f>
        <v>0</v>
      </c>
      <c r="N769" s="914"/>
      <c r="O769" s="911"/>
      <c r="P769" s="917"/>
      <c r="Q769" s="911"/>
      <c r="R769" s="911"/>
      <c r="S769" s="918">
        <f t="shared" si="31"/>
        <v>0</v>
      </c>
      <c r="T769" s="918"/>
      <c r="U769" s="913">
        <f>IFERROR(__xludf.DUMMYFUNCTION("(sum(query(sort(transpose($N769:$P769), 1, false), ""select * limit 4"")))"),0.0)</f>
        <v>0</v>
      </c>
    </row>
    <row r="770">
      <c r="A770" s="724">
        <v>1000.0</v>
      </c>
      <c r="B770" s="942">
        <f>VLOOKUP(A770,tsnz!A:F,6,FALSE)</f>
        <v>2026</v>
      </c>
      <c r="C770" s="943" t="str">
        <f>VLOOKUP(A770,tsnz!A:E,5,FALSE)</f>
        <v>Social</v>
      </c>
      <c r="D770" s="944" t="str">
        <f>VLOOKUP(A770,tsnz!A:B,2,FALSE)</f>
        <v>Albert Peattie</v>
      </c>
      <c r="E770" s="945" t="str">
        <f>VLOOKUP(A770,'Team names'!A:G,7,FALSE)</f>
        <v/>
      </c>
      <c r="F770" s="946" t="str">
        <f>IF(ISNA(VLOOKUP(A770,tsnz!$A:$G,7,FALSE)), "",(VLOOKUP(A770,tsnz!$A:$G,7,FALSE)))</f>
        <v/>
      </c>
      <c r="G770" s="911" t="str">
        <f t="array" ref="G770">IF(ISNA(VLOOKUP(A770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0" s="911"/>
      <c r="I770" s="911"/>
      <c r="J770" s="911"/>
      <c r="K770" s="911"/>
      <c r="L770" s="912">
        <f t="shared" si="1"/>
        <v>0</v>
      </c>
      <c r="M770" s="913">
        <f>IFERROR(__xludf.DUMMYFUNCTION("(sum(query(sort(transpose($G770:$K770), 1, false), ""select * limit 4"")))"),0.0)</f>
        <v>0</v>
      </c>
      <c r="N770" s="914"/>
      <c r="O770" s="911"/>
      <c r="P770" s="917"/>
      <c r="Q770" s="911"/>
      <c r="R770" s="911"/>
      <c r="S770" s="918"/>
      <c r="T770" s="918"/>
      <c r="U770" s="913"/>
    </row>
    <row r="771">
      <c r="A771" s="724">
        <v>1001.0</v>
      </c>
      <c r="B771" s="942">
        <f>VLOOKUP(A771,tsnz!A:F,6,FALSE)</f>
        <v>2026</v>
      </c>
      <c r="C771" s="943" t="str">
        <f>VLOOKUP(A771,tsnz!A:E,5,FALSE)</f>
        <v>Restricted</v>
      </c>
      <c r="D771" s="944" t="str">
        <f>VLOOKUP(A771,tsnz!A:B,2,FALSE)</f>
        <v>Rayleine Peattie</v>
      </c>
      <c r="E771" s="945" t="str">
        <f>VLOOKUP(A771,'Team names'!A:G,7,FALSE)</f>
        <v/>
      </c>
      <c r="F771" s="946" t="str">
        <f>IF(ISNA(VLOOKUP(A771,tsnz!$A:$G,7,FALSE)), "",(VLOOKUP(A771,tsnz!$A:$G,7,FALSE)))</f>
        <v>C</v>
      </c>
      <c r="G771" s="911" t="str">
        <f t="array" ref="G771">IF(ISNA(VLOOKUP(A771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1" s="911"/>
      <c r="I771" s="911"/>
      <c r="J771" s="911"/>
      <c r="K771" s="911"/>
      <c r="L771" s="912">
        <f t="shared" si="1"/>
        <v>0</v>
      </c>
      <c r="M771" s="913">
        <f>IFERROR(__xludf.DUMMYFUNCTION("(sum(query(sort(transpose($G771:$K771), 1, false), ""select * limit 4"")))"),0.0)</f>
        <v>0</v>
      </c>
      <c r="N771" s="917"/>
      <c r="O771" s="917"/>
      <c r="P771" s="917"/>
      <c r="Q771" s="917"/>
      <c r="R771" s="911"/>
      <c r="S771" s="918"/>
      <c r="T771" s="918"/>
      <c r="U771" s="913"/>
    </row>
    <row r="772">
      <c r="A772" s="724">
        <v>1026.0</v>
      </c>
      <c r="B772" s="942">
        <f>VLOOKUP(A772,tsnz!A:F,6,FALSE)</f>
        <v>2025</v>
      </c>
      <c r="C772" s="943" t="str">
        <f>VLOOKUP(A772,tsnz!A:E,5,FALSE)</f>
        <v>Super</v>
      </c>
      <c r="D772" s="944" t="str">
        <f>VLOOKUP(A772,tsnz!A:B,2,FALSE)</f>
        <v>Graeme Oakley</v>
      </c>
      <c r="E772" s="945" t="str">
        <f>VLOOKUP(A772,'Team names'!A:G,7,FALSE)</f>
        <v/>
      </c>
      <c r="F772" s="946" t="str">
        <f>IF(ISNA(VLOOKUP(A772,tsnz!$A:$G,7,FALSE)), "",(VLOOKUP(A772,tsnz!$A:$G,7,FALSE)))</f>
        <v>None</v>
      </c>
      <c r="G772" s="911" t="str">
        <f t="array" ref="G772">IF(ISNA(VLOOKUP(A772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2" s="911"/>
      <c r="I772" s="911"/>
      <c r="J772" s="911"/>
      <c r="K772" s="911"/>
      <c r="L772" s="912">
        <f t="shared" si="1"/>
        <v>0</v>
      </c>
      <c r="M772" s="913">
        <f>IFERROR(__xludf.DUMMYFUNCTION("(sum(query(sort(transpose($G772:$K772), 1, false), ""select * limit 4"")))"),0.0)</f>
        <v>0</v>
      </c>
      <c r="N772" s="914"/>
      <c r="O772" s="911"/>
      <c r="P772" s="917"/>
      <c r="Q772" s="911"/>
      <c r="R772" s="911"/>
      <c r="S772" s="918"/>
      <c r="T772" s="918"/>
      <c r="U772" s="913"/>
    </row>
    <row r="773">
      <c r="A773" s="724">
        <v>1066.0</v>
      </c>
      <c r="B773" s="942">
        <f>VLOOKUP(A773,tsnz!A:F,6,FALSE)</f>
        <v>2025</v>
      </c>
      <c r="C773" s="943" t="str">
        <f>VLOOKUP(A773,tsnz!A:E,5,FALSE)</f>
        <v>Super</v>
      </c>
      <c r="D773" s="944" t="str">
        <f>VLOOKUP(A773,tsnz!A:B,2,FALSE)</f>
        <v>David Whiteside</v>
      </c>
      <c r="E773" s="945" t="str">
        <f>VLOOKUP(A773,'Team names'!A:G,7,FALSE)</f>
        <v/>
      </c>
      <c r="F773" s="946" t="str">
        <f>IF(ISNA(VLOOKUP(A773,tsnz!$A:$G,7,FALSE)), "",(VLOOKUP(A773,tsnz!$A:$G,7,FALSE)))</f>
        <v>C</v>
      </c>
      <c r="G773" s="911" t="str">
        <f t="array" ref="G773">IF(ISNA(VLOOKUP(A773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3" s="911"/>
      <c r="I773" s="911"/>
      <c r="J773" s="911"/>
      <c r="K773" s="911"/>
      <c r="L773" s="912">
        <f t="shared" si="1"/>
        <v>0</v>
      </c>
      <c r="M773" s="913">
        <f>IFERROR(__xludf.DUMMYFUNCTION("(sum(query(sort(transpose($G773:$K773), 1, false), ""select * limit 4"")))"),0.0)</f>
        <v>0</v>
      </c>
      <c r="N773" s="914"/>
      <c r="O773" s="911"/>
      <c r="P773" s="917"/>
      <c r="Q773" s="911"/>
      <c r="R773" s="911"/>
      <c r="S773" s="918"/>
      <c r="T773" s="918"/>
      <c r="U773" s="913"/>
    </row>
    <row r="774">
      <c r="A774" s="724">
        <v>1090.0</v>
      </c>
      <c r="B774" s="942">
        <f>VLOOKUP(A774,tsnz!A:F,6,FALSE)</f>
        <v>2025</v>
      </c>
      <c r="C774" s="943" t="str">
        <f>VLOOKUP(A774,tsnz!A:E,5,FALSE)</f>
        <v>Super</v>
      </c>
      <c r="D774" s="944" t="str">
        <f>VLOOKUP(A774,tsnz!A:B,2,FALSE)</f>
        <v>Stuart Murray</v>
      </c>
      <c r="E774" s="945" t="str">
        <f>VLOOKUP(A774,'Team names'!A:G,7,FALSE)</f>
        <v/>
      </c>
      <c r="F774" s="946" t="str">
        <f>IF(ISNA(VLOOKUP(A774,tsnz!$A:$G,7,FALSE)), "",(VLOOKUP(A774,tsnz!$A:$G,7,FALSE)))</f>
        <v>M</v>
      </c>
      <c r="G774" s="911" t="str">
        <f t="array" ref="G774">IF(ISNA(VLOOKUP(A774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4" s="911"/>
      <c r="I774" s="911"/>
      <c r="J774" s="911"/>
      <c r="K774" s="911"/>
      <c r="L774" s="912">
        <f t="shared" si="1"/>
        <v>0</v>
      </c>
      <c r="M774" s="913">
        <f>IFERROR(__xludf.DUMMYFUNCTION("(sum(query(sort(transpose($G774:$K774), 1, false), ""select * limit 4"")))"),0.0)</f>
        <v>0</v>
      </c>
      <c r="N774" s="914"/>
      <c r="O774" s="911"/>
      <c r="P774" s="917"/>
      <c r="Q774" s="911"/>
      <c r="R774" s="911"/>
      <c r="S774" s="918"/>
      <c r="T774" s="918"/>
      <c r="U774" s="913"/>
    </row>
    <row r="775">
      <c r="A775" s="724">
        <v>1158.0</v>
      </c>
      <c r="B775" s="942">
        <f>VLOOKUP(A775,tsnz!A:F,6,FALSE)</f>
        <v>2025</v>
      </c>
      <c r="C775" s="943" t="str">
        <f>VLOOKUP(A775,tsnz!A:E,5,FALSE)</f>
        <v>Super</v>
      </c>
      <c r="D775" s="944" t="str">
        <f>VLOOKUP(A775,tsnz!A:B,2,FALSE)</f>
        <v>Peter Boerlage</v>
      </c>
      <c r="E775" s="945" t="str">
        <f>VLOOKUP(A775,'Team names'!A:G,7,FALSE)</f>
        <v/>
      </c>
      <c r="F775" s="946" t="str">
        <f>IF(ISNA(VLOOKUP(A775,tsnz!$A:$G,7,FALSE)), "",(VLOOKUP(A775,tsnz!$A:$G,7,FALSE)))</f>
        <v>B</v>
      </c>
      <c r="G775" s="911" t="str">
        <f t="array" ref="G775">IF(ISNA(VLOOKUP(A775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5" s="911"/>
      <c r="I775" s="911"/>
      <c r="J775" s="911"/>
      <c r="K775" s="911"/>
      <c r="L775" s="912">
        <f t="shared" si="1"/>
        <v>0</v>
      </c>
      <c r="M775" s="913">
        <f>IFERROR(__xludf.DUMMYFUNCTION("(sum(query(sort(transpose($G775:$K775), 1, false), ""select * limit 4"")))"),0.0)</f>
        <v>0</v>
      </c>
      <c r="N775" s="917"/>
      <c r="O775" s="917"/>
      <c r="P775" s="917"/>
      <c r="Q775" s="917"/>
      <c r="R775" s="911"/>
      <c r="S775" s="918"/>
      <c r="T775" s="918"/>
      <c r="U775" s="913"/>
    </row>
    <row r="776">
      <c r="A776" s="724">
        <v>1204.0</v>
      </c>
      <c r="B776" s="942">
        <f>VLOOKUP(A776,tsnz!A:F,6,FALSE)</f>
        <v>2025</v>
      </c>
      <c r="C776" s="943" t="str">
        <f>VLOOKUP(A776,tsnz!A:E,5,FALSE)</f>
        <v>Full</v>
      </c>
      <c r="D776" s="944" t="str">
        <f>VLOOKUP(A776,tsnz!A:B,2,FALSE)</f>
        <v>Shayne Mercer</v>
      </c>
      <c r="E776" s="945" t="str">
        <f>VLOOKUP(A776,'Team names'!A:G,7,FALSE)</f>
        <v/>
      </c>
      <c r="F776" s="946" t="str">
        <f>IF(ISNA(VLOOKUP(A776,tsnz!$A:$G,7,FALSE)), "",(VLOOKUP(A776,tsnz!$A:$G,7,FALSE)))</f>
        <v>D</v>
      </c>
      <c r="G776" s="911" t="str">
        <f t="array" ref="G776">IF(ISNA(VLOOKUP(A776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6" s="911"/>
      <c r="I776" s="911"/>
      <c r="J776" s="911"/>
      <c r="K776" s="911"/>
      <c r="L776" s="912">
        <f t="shared" si="1"/>
        <v>0</v>
      </c>
      <c r="M776" s="913">
        <f>IFERROR(__xludf.DUMMYFUNCTION("(sum(query(sort(transpose($G776:$K776), 1, false), ""select * limit 4"")))"),0.0)</f>
        <v>0</v>
      </c>
      <c r="N776" s="914"/>
      <c r="O776" s="911"/>
      <c r="P776" s="917"/>
      <c r="Q776" s="911"/>
      <c r="R776" s="911"/>
      <c r="S776" s="918"/>
      <c r="T776" s="918"/>
      <c r="U776" s="913"/>
    </row>
    <row r="777">
      <c r="A777" s="724">
        <v>1480.0</v>
      </c>
      <c r="B777" s="942">
        <f>VLOOKUP(A777,tsnz!A:F,6,FALSE)</f>
        <v>2026</v>
      </c>
      <c r="C777" s="943" t="str">
        <f>VLOOKUP(A777,tsnz!A:E,5,FALSE)</f>
        <v>Full</v>
      </c>
      <c r="D777" s="944" t="str">
        <f>VLOOKUP(A777,tsnz!A:B,2,FALSE)</f>
        <v>Gerard Dodd</v>
      </c>
      <c r="E777" s="945" t="str">
        <f>VLOOKUP(A777,'Team names'!A:G,7,FALSE)</f>
        <v/>
      </c>
      <c r="F777" s="946" t="str">
        <f>IF(ISNA(VLOOKUP(A777,tsnz!$A:$G,7,FALSE)), "",(VLOOKUP(A777,tsnz!$A:$G,7,FALSE)))</f>
        <v>A</v>
      </c>
      <c r="G777" s="911" t="str">
        <f t="array" ref="G777">IF(ISNA(VLOOKUP(A777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7" s="911"/>
      <c r="I777" s="911"/>
      <c r="J777" s="911"/>
      <c r="K777" s="911"/>
      <c r="L777" s="912">
        <f t="shared" si="1"/>
        <v>0</v>
      </c>
      <c r="M777" s="913">
        <f>IFERROR(__xludf.DUMMYFUNCTION("(sum(query(sort(transpose($G777:$K777), 1, false), ""select * limit 4"")))"),0.0)</f>
        <v>0</v>
      </c>
      <c r="N777" s="914"/>
      <c r="O777" s="911"/>
      <c r="P777" s="911"/>
      <c r="Q777" s="911"/>
      <c r="R777" s="911"/>
      <c r="S777" s="915"/>
      <c r="T777" s="915"/>
      <c r="U777" s="911"/>
    </row>
    <row r="778">
      <c r="A778" s="724">
        <v>1533.0</v>
      </c>
      <c r="B778" s="942">
        <f>VLOOKUP(A778,tsnz!A:F,6,FALSE)</f>
        <v>2025</v>
      </c>
      <c r="C778" s="943" t="str">
        <f>VLOOKUP(A778,tsnz!A:E,5,FALSE)</f>
        <v>Full</v>
      </c>
      <c r="D778" s="944" t="str">
        <f>VLOOKUP(A778,tsnz!A:B,2,FALSE)</f>
        <v>Fiona Crampton</v>
      </c>
      <c r="E778" s="945" t="str">
        <f>VLOOKUP(A778,'Team names'!A:G,7,FALSE)</f>
        <v/>
      </c>
      <c r="F778" s="946" t="str">
        <f>IF(ISNA(VLOOKUP(A778,tsnz!$A:$G,7,FALSE)), "",(VLOOKUP(A778,tsnz!$A:$G,7,FALSE)))</f>
        <v>B</v>
      </c>
      <c r="G778" s="911" t="str">
        <f t="array" ref="G778">IF(ISNA(VLOOKUP(A778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8" s="911"/>
      <c r="I778" s="911"/>
      <c r="J778" s="911"/>
      <c r="K778" s="911"/>
      <c r="L778" s="912">
        <f t="shared" si="1"/>
        <v>0</v>
      </c>
      <c r="M778" s="913">
        <f>IFERROR(__xludf.DUMMYFUNCTION("(sum(query(sort(transpose($G778:$K778), 1, false), ""select * limit 4"")))"),0.0)</f>
        <v>0</v>
      </c>
      <c r="N778" s="914"/>
      <c r="O778" s="911"/>
      <c r="P778" s="911"/>
      <c r="Q778" s="911"/>
      <c r="R778" s="911"/>
      <c r="S778" s="915"/>
      <c r="T778" s="915"/>
      <c r="U778" s="911"/>
    </row>
    <row r="779">
      <c r="A779" s="724">
        <v>1602.0</v>
      </c>
      <c r="B779" s="942">
        <f>VLOOKUP(A779,tsnz!A:F,6,FALSE)</f>
        <v>2026</v>
      </c>
      <c r="C779" s="943" t="str">
        <f>VLOOKUP(A779,tsnz!A:E,5,FALSE)</f>
        <v>Super</v>
      </c>
      <c r="D779" s="944" t="str">
        <f>VLOOKUP(A779,tsnz!A:B,2,FALSE)</f>
        <v>Grant Taylor</v>
      </c>
      <c r="E779" s="945" t="str">
        <f>VLOOKUP(A779,'Team names'!A:G,7,FALSE)</f>
        <v/>
      </c>
      <c r="F779" s="946" t="str">
        <f>IF(ISNA(VLOOKUP(A779,tsnz!$A:$G,7,FALSE)), "",(VLOOKUP(A779,tsnz!$A:$G,7,FALSE)))</f>
        <v>M</v>
      </c>
      <c r="G779" s="911" t="str">
        <f t="array" ref="G779">IF(ISNA(VLOOKUP(A779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79" s="911"/>
      <c r="I779" s="911"/>
      <c r="J779" s="911"/>
      <c r="K779" s="911"/>
      <c r="L779" s="912">
        <f t="shared" si="1"/>
        <v>0</v>
      </c>
      <c r="M779" s="913">
        <f>IFERROR(__xludf.DUMMYFUNCTION("(sum(query(sort(transpose($G779:$K779), 1, false), ""select * limit 4"")))"),0.0)</f>
        <v>0</v>
      </c>
      <c r="N779" s="914"/>
      <c r="O779" s="911"/>
      <c r="P779" s="911"/>
      <c r="Q779" s="911"/>
      <c r="R779" s="911"/>
      <c r="S779" s="915"/>
      <c r="T779" s="915"/>
      <c r="U779" s="911"/>
    </row>
    <row r="780">
      <c r="A780" s="724">
        <v>1627.0</v>
      </c>
      <c r="B780" s="942">
        <f>VLOOKUP(A780,tsnz!A:F,6,FALSE)</f>
        <v>2025</v>
      </c>
      <c r="C780" s="943" t="str">
        <f>VLOOKUP(A780,tsnz!A:E,5,FALSE)</f>
        <v>Full</v>
      </c>
      <c r="D780" s="944" t="str">
        <f>VLOOKUP(A780,tsnz!A:B,2,FALSE)</f>
        <v>Greg McFarlane</v>
      </c>
      <c r="E780" s="945" t="str">
        <f>VLOOKUP(A780,'Team names'!A:G,7,FALSE)</f>
        <v/>
      </c>
      <c r="F780" s="946" t="str">
        <f>IF(ISNA(VLOOKUP(A780,tsnz!$A:$G,7,FALSE)), "",(VLOOKUP(A780,tsnz!$A:$G,7,FALSE)))</f>
        <v>C</v>
      </c>
      <c r="G780" s="911" t="str">
        <f t="array" ref="G780">IF(ISNA(VLOOKUP(A780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0" s="911"/>
      <c r="I780" s="911"/>
      <c r="J780" s="911"/>
      <c r="K780" s="911"/>
      <c r="L780" s="912">
        <f t="shared" si="1"/>
        <v>0</v>
      </c>
      <c r="M780" s="913">
        <f>IFERROR(__xludf.DUMMYFUNCTION("(sum(query(sort(transpose($G780:$K780), 1, false), ""select * limit 4"")))"),0.0)</f>
        <v>0</v>
      </c>
      <c r="N780" s="914"/>
      <c r="O780" s="911"/>
      <c r="P780" s="911"/>
      <c r="Q780" s="911"/>
      <c r="R780" s="911"/>
      <c r="S780" s="915"/>
      <c r="T780" s="915"/>
      <c r="U780" s="911"/>
    </row>
    <row r="781">
      <c r="A781" s="724">
        <v>1697.0</v>
      </c>
      <c r="B781" s="942">
        <f>VLOOKUP(A781,tsnz!A:F,6,FALSE)</f>
        <v>2025</v>
      </c>
      <c r="C781" s="943" t="str">
        <f>VLOOKUP(A781,tsnz!A:E,5,FALSE)</f>
        <v>Full</v>
      </c>
      <c r="D781" s="944" t="str">
        <f>VLOOKUP(A781,tsnz!A:B,2,FALSE)</f>
        <v>John Nicholls</v>
      </c>
      <c r="E781" s="945" t="str">
        <f>VLOOKUP(A781,'Team names'!A:G,7,FALSE)</f>
        <v/>
      </c>
      <c r="F781" s="946" t="str">
        <f>IF(ISNA(VLOOKUP(A781,tsnz!$A:$G,7,FALSE)), "",(VLOOKUP(A781,tsnz!$A:$G,7,FALSE)))</f>
        <v>C</v>
      </c>
      <c r="G781" s="911" t="str">
        <f t="array" ref="G781">IF(ISNA(VLOOKUP(A781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1" s="911"/>
      <c r="I781" s="911"/>
      <c r="J781" s="911"/>
      <c r="K781" s="911"/>
      <c r="L781" s="912">
        <f t="shared" si="1"/>
        <v>0</v>
      </c>
      <c r="M781" s="913">
        <f>IFERROR(__xludf.DUMMYFUNCTION("(sum(query(sort(transpose($G781:$K781), 1, false), ""select * limit 4"")))"),0.0)</f>
        <v>0</v>
      </c>
      <c r="N781" s="917"/>
      <c r="O781" s="917"/>
      <c r="P781" s="917"/>
      <c r="Q781" s="917"/>
      <c r="R781" s="911"/>
      <c r="S781" s="915"/>
      <c r="T781" s="915"/>
      <c r="U781" s="911"/>
    </row>
    <row r="782">
      <c r="A782" s="724">
        <v>2031.0</v>
      </c>
      <c r="B782" s="942">
        <f>VLOOKUP(A782,tsnz!A:F,6,FALSE)</f>
        <v>2025</v>
      </c>
      <c r="C782" s="943" t="str">
        <f>VLOOKUP(A782,tsnz!A:E,5,FALSE)</f>
        <v>Full</v>
      </c>
      <c r="D782" s="944" t="str">
        <f>VLOOKUP(A782,tsnz!A:B,2,FALSE)</f>
        <v>Shane Grant</v>
      </c>
      <c r="E782" s="945" t="str">
        <f>VLOOKUP(A782,'Team names'!A:G,7,FALSE)</f>
        <v/>
      </c>
      <c r="F782" s="946" t="str">
        <f>IF(ISNA(VLOOKUP(A782,tsnz!$A:$G,7,FALSE)), "",(VLOOKUP(A782,tsnz!$A:$G,7,FALSE)))</f>
        <v>D</v>
      </c>
      <c r="G782" s="911" t="str">
        <f t="array" ref="G782">IF(ISNA(VLOOKUP(A782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2" s="911"/>
      <c r="I782" s="911"/>
      <c r="J782" s="911"/>
      <c r="K782" s="911"/>
      <c r="L782" s="912">
        <f t="shared" si="1"/>
        <v>0</v>
      </c>
      <c r="M782" s="913">
        <f>IFERROR(__xludf.DUMMYFUNCTION("(sum(query(sort(transpose($G782:$K782), 1, false), ""select * limit 4"")))"),0.0)</f>
        <v>0</v>
      </c>
      <c r="N782" s="917"/>
      <c r="O782" s="917"/>
      <c r="P782" s="917"/>
      <c r="Q782" s="917"/>
      <c r="R782" s="911"/>
      <c r="S782" s="915"/>
      <c r="T782" s="915"/>
      <c r="U782" s="911"/>
    </row>
    <row r="783">
      <c r="A783" s="724">
        <v>2441.0</v>
      </c>
      <c r="B783" s="942">
        <f>VLOOKUP(A783,tsnz!A:F,6,FALSE)</f>
        <v>2025</v>
      </c>
      <c r="C783" s="943" t="str">
        <f>VLOOKUP(A783,tsnz!A:E,5,FALSE)</f>
        <v>Super</v>
      </c>
      <c r="D783" s="944" t="str">
        <f>VLOOKUP(A783,tsnz!A:B,2,FALSE)</f>
        <v>John Ball</v>
      </c>
      <c r="E783" s="945" t="str">
        <f>VLOOKUP(A783,'Team names'!A:G,7,FALSE)</f>
        <v/>
      </c>
      <c r="F783" s="946" t="str">
        <f>IF(ISNA(VLOOKUP(A783,tsnz!$A:$G,7,FALSE)), "",(VLOOKUP(A783,tsnz!$A:$G,7,FALSE)))</f>
        <v>B</v>
      </c>
      <c r="G783" s="911" t="str">
        <f t="array" ref="G783">IF(ISNA(VLOOKUP(A783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3" s="911"/>
      <c r="I783" s="911"/>
      <c r="J783" s="911"/>
      <c r="K783" s="911"/>
      <c r="L783" s="912">
        <f t="shared" si="1"/>
        <v>0</v>
      </c>
      <c r="M783" s="913">
        <f>IFERROR(__xludf.DUMMYFUNCTION("(sum(query(sort(transpose($G783:$K783), 1, false), ""select * limit 4"")))"),0.0)</f>
        <v>0</v>
      </c>
      <c r="N783" s="917"/>
      <c r="O783" s="917"/>
      <c r="P783" s="917"/>
      <c r="Q783" s="917"/>
      <c r="R783" s="911"/>
      <c r="S783" s="915"/>
      <c r="T783" s="915"/>
      <c r="U783" s="911"/>
    </row>
    <row r="784">
      <c r="A784" s="724">
        <v>2447.0</v>
      </c>
      <c r="B784" s="942">
        <f>VLOOKUP(A784,tsnz!A:F,6,FALSE)</f>
        <v>2025</v>
      </c>
      <c r="C784" s="943" t="str">
        <f>VLOOKUP(A784,tsnz!A:E,5,FALSE)</f>
        <v>Full</v>
      </c>
      <c r="D784" s="944" t="str">
        <f>VLOOKUP(A784,tsnz!A:B,2,FALSE)</f>
        <v>Andrew Dixon</v>
      </c>
      <c r="E784" s="945" t="str">
        <f>VLOOKUP(A784,'Team names'!A:G,7,FALSE)</f>
        <v/>
      </c>
      <c r="F784" s="946" t="str">
        <f>IF(ISNA(VLOOKUP(A784,tsnz!$A:$G,7,FALSE)), "",(VLOOKUP(A784,tsnz!$A:$G,7,FALSE)))</f>
        <v>B</v>
      </c>
      <c r="G784" s="911" t="str">
        <f t="array" ref="G784">IF(ISNA(VLOOKUP(A784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4" s="911"/>
      <c r="I784" s="911"/>
      <c r="J784" s="911"/>
      <c r="K784" s="911"/>
      <c r="L784" s="912">
        <f t="shared" si="1"/>
        <v>0</v>
      </c>
      <c r="M784" s="913">
        <f>IFERROR(__xludf.DUMMYFUNCTION("(sum(query(sort(transpose($G784:$K784), 1, false), ""select * limit 4"")))"),0.0)</f>
        <v>0</v>
      </c>
      <c r="N784" s="914"/>
      <c r="O784" s="911"/>
      <c r="P784" s="911"/>
      <c r="Q784" s="911"/>
      <c r="R784" s="911"/>
      <c r="S784" s="915"/>
      <c r="T784" s="915"/>
      <c r="U784" s="911"/>
    </row>
    <row r="785">
      <c r="A785" s="724">
        <v>2834.0</v>
      </c>
      <c r="B785" s="942">
        <f>VLOOKUP(A785,tsnz!A:F,6,FALSE)</f>
        <v>2025</v>
      </c>
      <c r="C785" s="943" t="str">
        <f>VLOOKUP(A785,tsnz!A:E,5,FALSE)</f>
        <v>Full</v>
      </c>
      <c r="D785" s="944" t="str">
        <f>VLOOKUP(A785,tsnz!A:B,2,FALSE)</f>
        <v>Greg Reid</v>
      </c>
      <c r="E785" s="945" t="str">
        <f>VLOOKUP(A785,'Team names'!A:G,7,FALSE)</f>
        <v/>
      </c>
      <c r="F785" s="946" t="str">
        <f>IF(ISNA(VLOOKUP(A785,tsnz!$A:$G,7,FALSE)), "",(VLOOKUP(A785,tsnz!$A:$G,7,FALSE)))</f>
        <v>None</v>
      </c>
      <c r="G785" s="911" t="str">
        <f t="array" ref="G785">IF(ISNA(VLOOKUP(A785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5" s="911"/>
      <c r="I785" s="911"/>
      <c r="J785" s="911"/>
      <c r="K785" s="911"/>
      <c r="L785" s="912">
        <f t="shared" si="1"/>
        <v>0</v>
      </c>
      <c r="M785" s="913">
        <f>IFERROR(__xludf.DUMMYFUNCTION("(sum(query(sort(transpose($G785:$K785), 1, false), ""select * limit 4"")))"),0.0)</f>
        <v>0</v>
      </c>
      <c r="N785" s="914"/>
      <c r="O785" s="911"/>
      <c r="P785" s="911"/>
      <c r="Q785" s="911"/>
      <c r="R785" s="911"/>
      <c r="S785" s="915"/>
      <c r="T785" s="915"/>
      <c r="U785" s="911"/>
    </row>
    <row r="786">
      <c r="A786" s="724">
        <v>2837.0</v>
      </c>
      <c r="B786" s="942">
        <f>VLOOKUP(A786,tsnz!A:F,6,FALSE)</f>
        <v>2025</v>
      </c>
      <c r="C786" s="943" t="str">
        <f>VLOOKUP(A786,tsnz!A:E,5,FALSE)</f>
        <v>Full</v>
      </c>
      <c r="D786" s="944" t="str">
        <f>VLOOKUP(A786,tsnz!A:B,2,FALSE)</f>
        <v>Christina Miller</v>
      </c>
      <c r="E786" s="945" t="str">
        <f>VLOOKUP(A786,'Team names'!A:G,7,FALSE)</f>
        <v/>
      </c>
      <c r="F786" s="946" t="str">
        <f>IF(ISNA(VLOOKUP(A786,tsnz!$A:$G,7,FALSE)), "",(VLOOKUP(A786,tsnz!$A:$G,7,FALSE)))</f>
        <v>B</v>
      </c>
      <c r="G786" s="911" t="str">
        <f t="array" ref="G786">IF(ISNA(VLOOKUP(A786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6" s="911"/>
      <c r="I786" s="911"/>
      <c r="J786" s="911"/>
      <c r="K786" s="911"/>
      <c r="L786" s="912">
        <f t="shared" si="1"/>
        <v>0</v>
      </c>
      <c r="M786" s="913">
        <f>IFERROR(__xludf.DUMMYFUNCTION("(sum(query(sort(transpose($G786:$K786), 1, false), ""select * limit 4"")))"),0.0)</f>
        <v>0</v>
      </c>
      <c r="N786" s="914"/>
      <c r="O786" s="911"/>
      <c r="P786" s="911"/>
      <c r="Q786" s="911"/>
      <c r="R786" s="911"/>
      <c r="S786" s="915"/>
      <c r="T786" s="915"/>
      <c r="U786" s="911"/>
    </row>
    <row r="787">
      <c r="A787" s="724">
        <v>3086.0</v>
      </c>
      <c r="B787" s="942">
        <f>VLOOKUP(A787,tsnz!A:F,6,FALSE)</f>
        <v>2025</v>
      </c>
      <c r="C787" s="943" t="str">
        <f>VLOOKUP(A787,tsnz!A:E,5,FALSE)</f>
        <v>Full</v>
      </c>
      <c r="D787" s="944" t="str">
        <f>VLOOKUP(A787,tsnz!A:B,2,FALSE)</f>
        <v>Garth Keighley</v>
      </c>
      <c r="E787" s="945" t="str">
        <f>VLOOKUP(A787,'Team names'!A:G,7,FALSE)</f>
        <v/>
      </c>
      <c r="F787" s="946" t="str">
        <f>IF(ISNA(VLOOKUP(A787,tsnz!$A:$G,7,FALSE)), "",(VLOOKUP(A787,tsnz!$A:$G,7,FALSE)))</f>
        <v>M</v>
      </c>
      <c r="G787" s="911" t="str">
        <f t="array" ref="G787">IF(ISNA(VLOOKUP(A787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7" s="911"/>
      <c r="I787" s="911"/>
      <c r="J787" s="911"/>
      <c r="K787" s="911"/>
      <c r="L787" s="912">
        <f t="shared" si="1"/>
        <v>0</v>
      </c>
      <c r="M787" s="913">
        <f>IFERROR(__xludf.DUMMYFUNCTION("(sum(query(sort(transpose($G787:$K787), 1, false), ""select * limit 4"")))"),0.0)</f>
        <v>0</v>
      </c>
      <c r="N787" s="914"/>
      <c r="O787" s="911"/>
      <c r="P787" s="911"/>
      <c r="Q787" s="911"/>
      <c r="R787" s="911"/>
      <c r="S787" s="915"/>
      <c r="T787" s="915"/>
      <c r="U787" s="911"/>
    </row>
    <row r="788">
      <c r="A788" s="724">
        <v>3136.0</v>
      </c>
      <c r="B788" s="942">
        <f>VLOOKUP(A788,tsnz!A:F,6,FALSE)</f>
        <v>2025</v>
      </c>
      <c r="C788" s="943" t="str">
        <f>VLOOKUP(A788,tsnz!A:E,5,FALSE)</f>
        <v>Full</v>
      </c>
      <c r="D788" s="944" t="str">
        <f>VLOOKUP(A788,tsnz!A:B,2,FALSE)</f>
        <v>Stephen Strachan</v>
      </c>
      <c r="E788" s="945" t="str">
        <f>VLOOKUP(A788,'Team names'!A:G,7,FALSE)</f>
        <v/>
      </c>
      <c r="F788" s="946" t="str">
        <f>IF(ISNA(VLOOKUP(A788,tsnz!$A:$G,7,FALSE)), "",(VLOOKUP(A788,tsnz!$A:$G,7,FALSE)))</f>
        <v>B</v>
      </c>
      <c r="G788" s="911" t="str">
        <f t="array" ref="G788">IF(ISNA(VLOOKUP(A788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8" s="911"/>
      <c r="I788" s="911"/>
      <c r="J788" s="911"/>
      <c r="K788" s="911"/>
      <c r="L788" s="912">
        <f t="shared" si="1"/>
        <v>0</v>
      </c>
      <c r="M788" s="913">
        <f>IFERROR(__xludf.DUMMYFUNCTION("(sum(query(sort(transpose($G788:$K788), 1, false), ""select * limit 4"")))"),0.0)</f>
        <v>0</v>
      </c>
      <c r="N788" s="914"/>
      <c r="O788" s="911"/>
      <c r="P788" s="911"/>
      <c r="Q788" s="911"/>
      <c r="R788" s="911"/>
      <c r="S788" s="915"/>
      <c r="T788" s="915"/>
      <c r="U788" s="911"/>
    </row>
    <row r="789">
      <c r="A789" s="724">
        <v>3208.0</v>
      </c>
      <c r="B789" s="942">
        <f>VLOOKUP(A789,tsnz!A:F,6,FALSE)</f>
        <v>2025</v>
      </c>
      <c r="C789" s="943" t="str">
        <f>VLOOKUP(A789,tsnz!A:E,5,FALSE)</f>
        <v>Full</v>
      </c>
      <c r="D789" s="944" t="str">
        <f>VLOOKUP(A789,tsnz!A:B,2,FALSE)</f>
        <v>Bruce Smith</v>
      </c>
      <c r="E789" s="945" t="str">
        <f>VLOOKUP(A789,'Team names'!A:G,7,FALSE)</f>
        <v/>
      </c>
      <c r="F789" s="946" t="str">
        <f>IF(ISNA(VLOOKUP(A789,tsnz!$A:$G,7,FALSE)), "",(VLOOKUP(A789,tsnz!$A:$G,7,FALSE)))</f>
        <v>A</v>
      </c>
      <c r="G789" s="911" t="str">
        <f t="array" ref="G789">IF(ISNA(VLOOKUP(A789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89" s="911"/>
      <c r="I789" s="911"/>
      <c r="J789" s="911"/>
      <c r="K789" s="911"/>
      <c r="L789" s="912">
        <f t="shared" si="1"/>
        <v>0</v>
      </c>
      <c r="M789" s="913">
        <f>IFERROR(__xludf.DUMMYFUNCTION("(sum(query(sort(transpose($G789:$K789), 1, false), ""select * limit 4"")))"),0.0)</f>
        <v>0</v>
      </c>
      <c r="N789" s="914"/>
      <c r="O789" s="911"/>
      <c r="P789" s="911"/>
      <c r="Q789" s="911"/>
      <c r="R789" s="911"/>
      <c r="S789" s="915"/>
      <c r="T789" s="915"/>
      <c r="U789" s="911"/>
    </row>
    <row r="790">
      <c r="A790" s="724">
        <v>3433.0</v>
      </c>
      <c r="B790" s="942">
        <f>VLOOKUP(A790,tsnz!A:F,6,FALSE)</f>
        <v>2025</v>
      </c>
      <c r="C790" s="943" t="str">
        <f>VLOOKUP(A790,tsnz!A:E,5,FALSE)</f>
        <v>Family</v>
      </c>
      <c r="D790" s="944" t="str">
        <f>VLOOKUP(A790,tsnz!A:B,2,FALSE)</f>
        <v>Brent Windelburn</v>
      </c>
      <c r="E790" s="945" t="str">
        <f>VLOOKUP(A790,'Team names'!A:G,7,FALSE)</f>
        <v/>
      </c>
      <c r="F790" s="946" t="str">
        <f>IF(ISNA(VLOOKUP(A790,tsnz!$A:$G,7,FALSE)), "",(VLOOKUP(A790,tsnz!$A:$G,7,FALSE)))</f>
        <v>B</v>
      </c>
      <c r="G790" s="911" t="str">
        <f t="array" ref="G790">IF(ISNA(VLOOKUP(A790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0" s="911"/>
      <c r="I790" s="911"/>
      <c r="J790" s="911"/>
      <c r="K790" s="911"/>
      <c r="L790" s="912">
        <f t="shared" si="1"/>
        <v>0</v>
      </c>
      <c r="M790" s="913">
        <f>IFERROR(__xludf.DUMMYFUNCTION("(sum(query(sort(transpose($G790:$K790), 1, false), ""select * limit 4"")))"),0.0)</f>
        <v>0</v>
      </c>
      <c r="N790" s="914"/>
      <c r="O790" s="911"/>
      <c r="P790" s="911"/>
      <c r="Q790" s="911"/>
      <c r="R790" s="911"/>
      <c r="S790" s="915"/>
      <c r="T790" s="915"/>
      <c r="U790" s="911"/>
    </row>
    <row r="791">
      <c r="A791" s="724">
        <v>3768.0</v>
      </c>
      <c r="B791" s="942">
        <f>VLOOKUP(A791,tsnz!A:F,6,FALSE)</f>
        <v>2025</v>
      </c>
      <c r="C791" s="943" t="str">
        <f>VLOOKUP(A791,tsnz!A:E,5,FALSE)</f>
        <v>Full</v>
      </c>
      <c r="D791" s="944" t="str">
        <f>VLOOKUP(A791,tsnz!A:B,2,FALSE)</f>
        <v>Bill Getz</v>
      </c>
      <c r="E791" s="945" t="str">
        <f>VLOOKUP(A791,'Team names'!A:G,7,FALSE)</f>
        <v/>
      </c>
      <c r="F791" s="946" t="str">
        <f>IF(ISNA(VLOOKUP(A791,tsnz!$A:$G,7,FALSE)), "",(VLOOKUP(A791,tsnz!$A:$G,7,FALSE)))</f>
        <v>B</v>
      </c>
      <c r="G791" s="911" t="str">
        <f t="array" ref="G791">IF(ISNA(VLOOKUP(A791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1" s="911"/>
      <c r="I791" s="911"/>
      <c r="J791" s="911"/>
      <c r="K791" s="911"/>
      <c r="L791" s="912">
        <f t="shared" si="1"/>
        <v>0</v>
      </c>
      <c r="M791" s="913">
        <f>IFERROR(__xludf.DUMMYFUNCTION("(sum(query(sort(transpose($G791:$K791), 1, false), ""select * limit 4"")))"),0.0)</f>
        <v>0</v>
      </c>
      <c r="N791" s="914"/>
      <c r="O791" s="911"/>
      <c r="P791" s="911"/>
      <c r="Q791" s="911"/>
      <c r="R791" s="911"/>
      <c r="S791" s="915"/>
      <c r="T791" s="915"/>
      <c r="U791" s="911"/>
    </row>
    <row r="792">
      <c r="A792" s="724">
        <v>3773.0</v>
      </c>
      <c r="B792" s="942">
        <f>VLOOKUP(A792,tsnz!A:F,6,FALSE)</f>
        <v>2026</v>
      </c>
      <c r="C792" s="943" t="str">
        <f>VLOOKUP(A792,tsnz!A:E,5,FALSE)</f>
        <v>Super</v>
      </c>
      <c r="D792" s="944" t="str">
        <f>VLOOKUP(A792,tsnz!A:B,2,FALSE)</f>
        <v>Elizabeth Taylor</v>
      </c>
      <c r="E792" s="945" t="str">
        <f>VLOOKUP(A792,'Team names'!A:G,7,FALSE)</f>
        <v/>
      </c>
      <c r="F792" s="946" t="str">
        <f>IF(ISNA(VLOOKUP(A792,tsnz!$A:$G,7,FALSE)), "",(VLOOKUP(A792,tsnz!$A:$G,7,FALSE)))</f>
        <v>B</v>
      </c>
      <c r="G792" s="911" t="str">
        <f t="array" ref="G792">IF(ISNA(VLOOKUP(A792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2" s="911"/>
      <c r="I792" s="911"/>
      <c r="J792" s="911"/>
      <c r="K792" s="911"/>
      <c r="L792" s="912">
        <f t="shared" si="1"/>
        <v>0</v>
      </c>
      <c r="M792" s="913">
        <f>IFERROR(__xludf.DUMMYFUNCTION("(sum(query(sort(transpose($G792:$K792), 1, false), ""select * limit 4"")))"),0.0)</f>
        <v>0</v>
      </c>
      <c r="N792" s="914"/>
      <c r="O792" s="911"/>
      <c r="P792" s="911"/>
      <c r="Q792" s="911"/>
      <c r="R792" s="911"/>
      <c r="S792" s="915"/>
      <c r="T792" s="915"/>
      <c r="U792" s="911"/>
    </row>
    <row r="793">
      <c r="A793" s="724">
        <v>3912.0</v>
      </c>
      <c r="B793" s="942">
        <f>VLOOKUP(A793,tsnz!A:F,6,FALSE)</f>
        <v>2025</v>
      </c>
      <c r="C793" s="943" t="str">
        <f>VLOOKUP(A793,tsnz!A:E,5,FALSE)</f>
        <v>Full</v>
      </c>
      <c r="D793" s="944" t="str">
        <f>VLOOKUP(A793,tsnz!A:B,2,FALSE)</f>
        <v>Michael Sutherland</v>
      </c>
      <c r="E793" s="945" t="str">
        <f>VLOOKUP(A793,'Team names'!A:G,7,FALSE)</f>
        <v/>
      </c>
      <c r="F793" s="946" t="str">
        <f>IF(ISNA(VLOOKUP(A793,tsnz!$A:$G,7,FALSE)), "",(VLOOKUP(A793,tsnz!$A:$G,7,FALSE)))</f>
        <v>A</v>
      </c>
      <c r="G793" s="911" t="str">
        <f t="array" ref="G793">IF(ISNA(VLOOKUP(A793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3" s="911"/>
      <c r="I793" s="911"/>
      <c r="J793" s="911"/>
      <c r="K793" s="911"/>
      <c r="L793" s="912">
        <f t="shared" si="1"/>
        <v>0</v>
      </c>
      <c r="M793" s="913">
        <f>IFERROR(__xludf.DUMMYFUNCTION("(sum(query(sort(transpose($G793:$K793), 1, false), ""select * limit 4"")))"),0.0)</f>
        <v>0</v>
      </c>
      <c r="N793" s="917"/>
      <c r="O793" s="917"/>
      <c r="P793" s="917"/>
      <c r="Q793" s="917"/>
      <c r="R793" s="911"/>
      <c r="S793" s="915"/>
      <c r="T793" s="915"/>
      <c r="U793" s="911"/>
    </row>
    <row r="794">
      <c r="A794" s="342">
        <v>3988.0</v>
      </c>
      <c r="B794" s="942">
        <f>VLOOKUP(A794,tsnz!A:F,6,FALSE)</f>
        <v>2025</v>
      </c>
      <c r="C794" s="943" t="str">
        <f>VLOOKUP(A794,tsnz!A:E,5,FALSE)</f>
        <v>Family</v>
      </c>
      <c r="D794" s="944" t="str">
        <f>VLOOKUP(A794,tsnz!A:B,2,FALSE)</f>
        <v>James Briden</v>
      </c>
      <c r="E794" s="945" t="str">
        <f>VLOOKUP(A794,'Team names'!A:G,7,FALSE)</f>
        <v/>
      </c>
      <c r="F794" s="946" t="str">
        <f>IF(ISNA(VLOOKUP(A794,tsnz!$A:$G,7,FALSE)), "",(VLOOKUP(A794,tsnz!$A:$G,7,FALSE)))</f>
        <v>B</v>
      </c>
      <c r="G794" s="911" t="str">
        <f t="array" ref="G794">IF(ISNA(VLOOKUP(A794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4" s="911"/>
      <c r="I794" s="911"/>
      <c r="J794" s="911"/>
      <c r="K794" s="911"/>
      <c r="L794" s="912">
        <f t="shared" si="1"/>
        <v>0</v>
      </c>
      <c r="M794" s="913">
        <f>IFERROR(__xludf.DUMMYFUNCTION("(sum(query(sort(transpose($G794:$K794), 1, false), ""select * limit 4"")))"),0.0)</f>
        <v>0</v>
      </c>
      <c r="N794" s="917"/>
      <c r="O794" s="917"/>
      <c r="P794" s="917"/>
      <c r="Q794" s="917"/>
      <c r="R794" s="911"/>
      <c r="S794" s="915"/>
      <c r="T794" s="915"/>
      <c r="U794" s="911"/>
    </row>
    <row r="795">
      <c r="A795" s="724">
        <v>4243.0</v>
      </c>
      <c r="B795" s="942">
        <f>VLOOKUP(A795,tsnz!A:F,6,FALSE)</f>
        <v>2025</v>
      </c>
      <c r="C795" s="943" t="str">
        <f>VLOOKUP(A795,tsnz!A:E,5,FALSE)</f>
        <v>Full</v>
      </c>
      <c r="D795" s="944" t="str">
        <f>VLOOKUP(A795,tsnz!A:B,2,FALSE)</f>
        <v>Steve Simpson</v>
      </c>
      <c r="E795" s="945" t="str">
        <f>VLOOKUP(A795,'Team names'!A:G,7,FALSE)</f>
        <v/>
      </c>
      <c r="F795" s="946" t="str">
        <f>IF(ISNA(VLOOKUP(A795,tsnz!$A:$G,7,FALSE)), "",(VLOOKUP(A795,tsnz!$A:$G,7,FALSE)))</f>
        <v>B</v>
      </c>
      <c r="G795" s="911" t="str">
        <f t="array" ref="G795">IF(ISNA(VLOOKUP(A795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5" s="911"/>
      <c r="I795" s="911"/>
      <c r="J795" s="911"/>
      <c r="K795" s="911"/>
      <c r="L795" s="912">
        <f t="shared" si="1"/>
        <v>0</v>
      </c>
      <c r="M795" s="913">
        <f>IFERROR(__xludf.DUMMYFUNCTION("(sum(query(sort(transpose($G795:$K795), 1, false), ""select * limit 4"")))"),0.0)</f>
        <v>0</v>
      </c>
      <c r="N795" s="914"/>
      <c r="O795" s="911"/>
      <c r="P795" s="911"/>
      <c r="Q795" s="911"/>
      <c r="R795" s="911"/>
      <c r="S795" s="915"/>
      <c r="T795" s="915"/>
      <c r="U795" s="911"/>
    </row>
    <row r="796">
      <c r="A796" s="724">
        <v>4356.0</v>
      </c>
      <c r="B796" s="942">
        <f>VLOOKUP(A796,tsnz!A:F,6,FALSE)</f>
        <v>2025</v>
      </c>
      <c r="C796" s="943" t="str">
        <f>VLOOKUP(A796,tsnz!A:E,5,FALSE)</f>
        <v>Full</v>
      </c>
      <c r="D796" s="944" t="str">
        <f>VLOOKUP(A796,tsnz!A:B,2,FALSE)</f>
        <v>Jacob Fulton</v>
      </c>
      <c r="E796" s="945" t="str">
        <f>VLOOKUP(A796,'Team names'!A:G,7,FALSE)</f>
        <v/>
      </c>
      <c r="F796" s="946" t="str">
        <f>IF(ISNA(VLOOKUP(A796,tsnz!$A:$G,7,FALSE)), "",(VLOOKUP(A796,tsnz!$A:$G,7,FALSE)))</f>
        <v>M</v>
      </c>
      <c r="G796" s="911" t="str">
        <f t="array" ref="G796">IF(ISNA(VLOOKUP(A796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6" s="911"/>
      <c r="I796" s="911"/>
      <c r="J796" s="911"/>
      <c r="K796" s="911"/>
      <c r="L796" s="912">
        <f t="shared" si="1"/>
        <v>0</v>
      </c>
      <c r="M796" s="913">
        <f>IFERROR(__xludf.DUMMYFUNCTION("(sum(query(sort(transpose($G796:$K796), 1, false), ""select * limit 4"")))"),0.0)</f>
        <v>0</v>
      </c>
      <c r="N796" s="917"/>
      <c r="O796" s="917"/>
      <c r="P796" s="917"/>
      <c r="Q796" s="917"/>
      <c r="R796" s="911"/>
      <c r="S796" s="915"/>
      <c r="T796" s="915"/>
      <c r="U796" s="911"/>
    </row>
    <row r="797">
      <c r="A797" s="724">
        <v>4532.0</v>
      </c>
      <c r="B797" s="942">
        <f>VLOOKUP(A797,tsnz!A:F,6,FALSE)</f>
        <v>2025</v>
      </c>
      <c r="C797" s="943" t="str">
        <f>VLOOKUP(A797,tsnz!A:E,5,FALSE)</f>
        <v>Full</v>
      </c>
      <c r="D797" s="944" t="str">
        <f>VLOOKUP(A797,tsnz!A:B,2,FALSE)</f>
        <v>Moritz Fassbender</v>
      </c>
      <c r="E797" s="945" t="str">
        <f>VLOOKUP(A797,'Team names'!A:G,7,FALSE)</f>
        <v/>
      </c>
      <c r="F797" s="946" t="str">
        <f>IF(ISNA(VLOOKUP(A797,tsnz!$A:$G,7,FALSE)), "",(VLOOKUP(A797,tsnz!$A:$G,7,FALSE)))</f>
        <v>B</v>
      </c>
      <c r="G797" s="911" t="str">
        <f t="array" ref="G797">IF(ISNA(VLOOKUP(A797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7" s="911"/>
      <c r="I797" s="911"/>
      <c r="J797" s="911"/>
      <c r="K797" s="911"/>
      <c r="L797" s="912">
        <f t="shared" si="1"/>
        <v>0</v>
      </c>
      <c r="M797" s="913">
        <f>IFERROR(__xludf.DUMMYFUNCTION("(sum(query(sort(transpose($G797:$K797), 1, false), ""select * limit 4"")))"),0.0)</f>
        <v>0</v>
      </c>
      <c r="N797" s="917"/>
      <c r="O797" s="917"/>
      <c r="P797" s="917"/>
      <c r="Q797" s="917"/>
      <c r="R797" s="911"/>
      <c r="S797" s="915"/>
      <c r="T797" s="915"/>
      <c r="U797" s="911"/>
    </row>
    <row r="798">
      <c r="A798" s="724">
        <v>4566.0</v>
      </c>
      <c r="B798" s="942">
        <f>VLOOKUP(A798,tsnz!A:F,6,FALSE)</f>
        <v>2025</v>
      </c>
      <c r="C798" s="943" t="str">
        <f>VLOOKUP(A798,tsnz!A:E,5,FALSE)</f>
        <v>Super</v>
      </c>
      <c r="D798" s="944" t="str">
        <f>VLOOKUP(A798,tsnz!A:B,2,FALSE)</f>
        <v>Alastair Crosland</v>
      </c>
      <c r="E798" s="945" t="str">
        <f>VLOOKUP(A798,'Team names'!A:G,7,FALSE)</f>
        <v/>
      </c>
      <c r="F798" s="946" t="str">
        <f>IF(ISNA(VLOOKUP(A798,tsnz!$A:$G,7,FALSE)), "",(VLOOKUP(A798,tsnz!$A:$G,7,FALSE)))</f>
        <v>B</v>
      </c>
      <c r="G798" s="911" t="str">
        <f t="array" ref="G798">IF(ISNA(VLOOKUP(A798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8" s="911"/>
      <c r="I798" s="911"/>
      <c r="J798" s="911"/>
      <c r="K798" s="911"/>
      <c r="L798" s="912">
        <f t="shared" si="1"/>
        <v>0</v>
      </c>
      <c r="M798" s="913">
        <f>IFERROR(__xludf.DUMMYFUNCTION("(sum(query(sort(transpose($G798:$K798), 1, false), ""select * limit 4"")))"),0.0)</f>
        <v>0</v>
      </c>
      <c r="N798" s="914"/>
      <c r="O798" s="911"/>
      <c r="P798" s="911"/>
      <c r="Q798" s="911"/>
      <c r="R798" s="911"/>
      <c r="S798" s="915"/>
      <c r="T798" s="915"/>
      <c r="U798" s="911"/>
    </row>
    <row r="799">
      <c r="A799" s="724">
        <v>4567.0</v>
      </c>
      <c r="B799" s="942">
        <f>VLOOKUP(A799,tsnz!A:F,6,FALSE)</f>
        <v>2026</v>
      </c>
      <c r="C799" s="943" t="str">
        <f>VLOOKUP(A799,tsnz!A:E,5,FALSE)</f>
        <v>Full</v>
      </c>
      <c r="D799" s="944" t="str">
        <f>VLOOKUP(A799,tsnz!A:B,2,FALSE)</f>
        <v>Garry Milford</v>
      </c>
      <c r="E799" s="945" t="str">
        <f>VLOOKUP(A799,'Team names'!A:G,7,FALSE)</f>
        <v/>
      </c>
      <c r="F799" s="946" t="str">
        <f>IF(ISNA(VLOOKUP(A799,tsnz!$A:$G,7,FALSE)), "",(VLOOKUP(A799,tsnz!$A:$G,7,FALSE)))</f>
        <v>A</v>
      </c>
      <c r="G799" s="911" t="str">
        <f t="array" ref="G799">IF(ISNA(VLOOKUP(A799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799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799" s="911"/>
      <c r="I799" s="911"/>
      <c r="J799" s="911"/>
      <c r="K799" s="911"/>
      <c r="L799" s="912">
        <f t="shared" si="1"/>
        <v>0</v>
      </c>
      <c r="M799" s="913">
        <f>IFERROR(__xludf.DUMMYFUNCTION("(sum(query(sort(transpose($G799:$K799), 1, false), ""select * limit 4"")))"),0.0)</f>
        <v>0</v>
      </c>
      <c r="N799" s="914"/>
      <c r="O799" s="911"/>
      <c r="P799" s="911"/>
      <c r="Q799" s="911"/>
      <c r="R799" s="911"/>
      <c r="S799" s="915"/>
      <c r="T799" s="915"/>
      <c r="U799" s="911"/>
    </row>
    <row r="800">
      <c r="A800" s="724">
        <v>4602.0</v>
      </c>
      <c r="B800" s="942">
        <f>VLOOKUP(A800,tsnz!A:F,6,FALSE)</f>
        <v>2025</v>
      </c>
      <c r="C800" s="943" t="str">
        <f>VLOOKUP(A800,tsnz!A:E,5,FALSE)</f>
        <v>Super</v>
      </c>
      <c r="D800" s="944" t="str">
        <f>VLOOKUP(A800,tsnz!A:B,2,FALSE)</f>
        <v>Ivan Martin</v>
      </c>
      <c r="E800" s="945" t="str">
        <f>VLOOKUP(A800,'Team names'!A:G,7,FALSE)</f>
        <v/>
      </c>
      <c r="F800" s="946" t="str">
        <f>IF(ISNA(VLOOKUP(A800,tsnz!$A:$G,7,FALSE)), "",(VLOOKUP(A800,tsnz!$A:$G,7,FALSE)))</f>
        <v>B</v>
      </c>
      <c r="G800" s="911" t="str">
        <f t="array" ref="G800">IF(ISNA(VLOOKUP(A800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0" s="911"/>
      <c r="I800" s="911"/>
      <c r="J800" s="911"/>
      <c r="K800" s="911"/>
      <c r="L800" s="912">
        <f t="shared" si="1"/>
        <v>0</v>
      </c>
      <c r="M800" s="913">
        <f>IFERROR(__xludf.DUMMYFUNCTION("(sum(query(sort(transpose($G800:$K800), 1, false), ""select * limit 4"")))"),0.0)</f>
        <v>0</v>
      </c>
      <c r="N800" s="917"/>
      <c r="O800" s="917"/>
      <c r="P800" s="917"/>
      <c r="Q800" s="917"/>
      <c r="R800" s="911"/>
      <c r="S800" s="915"/>
      <c r="T800" s="915"/>
      <c r="U800" s="911"/>
    </row>
    <row r="801">
      <c r="A801" s="724">
        <v>4669.0</v>
      </c>
      <c r="B801" s="942">
        <f>VLOOKUP(A801,tsnz!A:F,6,FALSE)</f>
        <v>2025</v>
      </c>
      <c r="C801" s="943" t="str">
        <f>VLOOKUP(A801,tsnz!A:E,5,FALSE)</f>
        <v>Full</v>
      </c>
      <c r="D801" s="944" t="str">
        <f>VLOOKUP(A801,tsnz!A:B,2,FALSE)</f>
        <v>Karl Valpy</v>
      </c>
      <c r="E801" s="945" t="str">
        <f>VLOOKUP(A801,'Team names'!A:G,7,FALSE)</f>
        <v/>
      </c>
      <c r="F801" s="946" t="str">
        <f>IF(ISNA(VLOOKUP(A801,tsnz!$A:$G,7,FALSE)), "",(VLOOKUP(A801,tsnz!$A:$G,7,FALSE)))</f>
        <v>M</v>
      </c>
      <c r="G801" s="911" t="str">
        <f t="array" ref="G801">IF(ISNA(VLOOKUP(A801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1" s="911"/>
      <c r="I801" s="911"/>
      <c r="J801" s="911"/>
      <c r="K801" s="911"/>
      <c r="L801" s="912">
        <f t="shared" si="1"/>
        <v>0</v>
      </c>
      <c r="M801" s="913">
        <f>IFERROR(__xludf.DUMMYFUNCTION("(sum(query(sort(transpose($G801:$K801), 1, false), ""select * limit 4"")))"),0.0)</f>
        <v>0</v>
      </c>
      <c r="N801" s="917"/>
      <c r="O801" s="917"/>
      <c r="P801" s="917"/>
      <c r="Q801" s="917"/>
      <c r="R801" s="911"/>
      <c r="S801" s="915"/>
      <c r="T801" s="915"/>
      <c r="U801" s="911"/>
    </row>
    <row r="802">
      <c r="A802" s="724">
        <v>4985.0</v>
      </c>
      <c r="B802" s="942">
        <f>VLOOKUP(A802,tsnz!A:F,6,FALSE)</f>
        <v>2025</v>
      </c>
      <c r="C802" s="943" t="str">
        <f>VLOOKUP(A802,tsnz!A:E,5,FALSE)</f>
        <v>Full</v>
      </c>
      <c r="D802" s="944" t="str">
        <f>VLOOKUP(A802,tsnz!A:B,2,FALSE)</f>
        <v>Cathy Lewsley</v>
      </c>
      <c r="E802" s="945" t="str">
        <f>VLOOKUP(A802,'Team names'!A:G,7,FALSE)</f>
        <v/>
      </c>
      <c r="F802" s="946" t="str">
        <f>IF(ISNA(VLOOKUP(A802,tsnz!$A:$G,7,FALSE)), "",(VLOOKUP(A802,tsnz!$A:$G,7,FALSE)))</f>
        <v>C</v>
      </c>
      <c r="G802" s="911" t="str">
        <f t="array" ref="G802">IF(ISNA(VLOOKUP(A802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2" s="911"/>
      <c r="I802" s="911"/>
      <c r="J802" s="911"/>
      <c r="K802" s="911"/>
      <c r="L802" s="912">
        <f t="shared" si="1"/>
        <v>0</v>
      </c>
      <c r="M802" s="913">
        <f>IFERROR(__xludf.DUMMYFUNCTION("(sum(query(sort(transpose($G802:$K802), 1, false), ""select * limit 4"")))"),0.0)</f>
        <v>0</v>
      </c>
      <c r="N802" s="914"/>
      <c r="O802" s="911"/>
      <c r="P802" s="911"/>
      <c r="Q802" s="911"/>
      <c r="R802" s="911"/>
      <c r="S802" s="915"/>
      <c r="T802" s="915"/>
      <c r="U802" s="911"/>
    </row>
    <row r="803">
      <c r="A803" s="724">
        <v>5003.0</v>
      </c>
      <c r="B803" s="942">
        <f>VLOOKUP(A803,tsnz!A:F,6,FALSE)</f>
        <v>2025</v>
      </c>
      <c r="C803" s="943" t="str">
        <f>VLOOKUP(A803,tsnz!A:E,5,FALSE)</f>
        <v>Super</v>
      </c>
      <c r="D803" s="944" t="str">
        <f>VLOOKUP(A803,tsnz!A:B,2,FALSE)</f>
        <v>Sean Hayes</v>
      </c>
      <c r="E803" s="945" t="str">
        <f>VLOOKUP(A803,'Team names'!A:G,7,FALSE)</f>
        <v/>
      </c>
      <c r="F803" s="946" t="str">
        <f>IF(ISNA(VLOOKUP(A803,tsnz!$A:$G,7,FALSE)), "",(VLOOKUP(A803,tsnz!$A:$G,7,FALSE)))</f>
        <v>B</v>
      </c>
      <c r="G803" s="911" t="str">
        <f t="array" ref="G803">IF(ISNA(VLOOKUP(A803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3" s="911"/>
      <c r="I803" s="911"/>
      <c r="J803" s="911"/>
      <c r="K803" s="911"/>
      <c r="L803" s="912">
        <f t="shared" si="1"/>
        <v>0</v>
      </c>
      <c r="M803" s="913">
        <f>IFERROR(__xludf.DUMMYFUNCTION("(sum(query(sort(transpose($G803:$K803), 1, false), ""select * limit 4"")))"),0.0)</f>
        <v>0</v>
      </c>
      <c r="N803" s="917"/>
      <c r="O803" s="917"/>
      <c r="P803" s="917"/>
      <c r="Q803" s="917"/>
      <c r="R803" s="911"/>
      <c r="S803" s="915"/>
      <c r="T803" s="915"/>
      <c r="U803" s="911"/>
    </row>
    <row r="804">
      <c r="A804" s="724">
        <v>5204.0</v>
      </c>
      <c r="B804" s="942">
        <f>VLOOKUP(A804,tsnz!A:F,6,FALSE)</f>
        <v>2026</v>
      </c>
      <c r="C804" s="943" t="str">
        <f>VLOOKUP(A804,tsnz!A:E,5,FALSE)</f>
        <v>Full</v>
      </c>
      <c r="D804" s="944" t="str">
        <f>VLOOKUP(A804,tsnz!A:B,2,FALSE)</f>
        <v>Ryan Taylor</v>
      </c>
      <c r="E804" s="945" t="str">
        <f>VLOOKUP(A804,'Team names'!A:G,7,FALSE)</f>
        <v/>
      </c>
      <c r="F804" s="946" t="str">
        <f>IF(ISNA(VLOOKUP(A804,tsnz!$A:$G,7,FALSE)), "",(VLOOKUP(A804,tsnz!$A:$G,7,FALSE)))</f>
        <v>M</v>
      </c>
      <c r="G804" s="911" t="str">
        <f t="array" ref="G804">IF(ISNA(VLOOKUP(A804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4" s="911"/>
      <c r="I804" s="911"/>
      <c r="J804" s="911"/>
      <c r="K804" s="911"/>
      <c r="L804" s="912">
        <f t="shared" si="1"/>
        <v>0</v>
      </c>
      <c r="M804" s="913">
        <f>IFERROR(__xludf.DUMMYFUNCTION("(sum(query(sort(transpose($G804:$K804), 1, false), ""select * limit 4"")))"),0.0)</f>
        <v>0</v>
      </c>
      <c r="N804" s="917"/>
      <c r="O804" s="917"/>
      <c r="P804" s="917"/>
      <c r="Q804" s="917"/>
      <c r="R804" s="911"/>
      <c r="S804" s="915"/>
      <c r="T804" s="915"/>
      <c r="U804" s="911"/>
    </row>
    <row r="805">
      <c r="A805" s="724">
        <v>5363.0</v>
      </c>
      <c r="B805" s="942">
        <f>VLOOKUP(A805,tsnz!A:F,6,FALSE)</f>
        <v>2025</v>
      </c>
      <c r="C805" s="943" t="str">
        <f>VLOOKUP(A805,tsnz!A:E,5,FALSE)</f>
        <v>Full</v>
      </c>
      <c r="D805" s="944" t="str">
        <f>VLOOKUP(A805,tsnz!A:B,2,FALSE)</f>
        <v>Neelam O'Neill</v>
      </c>
      <c r="E805" s="945" t="str">
        <f>VLOOKUP(A805,'Team names'!A:G,7,FALSE)</f>
        <v/>
      </c>
      <c r="F805" s="946" t="str">
        <f>IF(ISNA(VLOOKUP(A805,tsnz!$A:$G,7,FALSE)), "",(VLOOKUP(A805,tsnz!$A:$G,7,FALSE)))</f>
        <v/>
      </c>
      <c r="G805" s="911" t="str">
        <f t="array" ref="G805">IF(ISNA(VLOOKUP(A805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5" s="911"/>
      <c r="I805" s="911"/>
      <c r="J805" s="911"/>
      <c r="K805" s="911"/>
      <c r="L805" s="912">
        <f t="shared" si="1"/>
        <v>0</v>
      </c>
      <c r="M805" s="913">
        <f>IFERROR(__xludf.DUMMYFUNCTION("(sum(query(sort(transpose($G805:$K805), 1, false), ""select * limit 4"")))"),0.0)</f>
        <v>0</v>
      </c>
      <c r="N805" s="917"/>
      <c r="O805" s="917"/>
      <c r="P805" s="917"/>
      <c r="Q805" s="917"/>
      <c r="R805" s="911"/>
      <c r="S805" s="915"/>
      <c r="T805" s="915"/>
      <c r="U805" s="911"/>
    </row>
    <row r="806">
      <c r="A806" s="724">
        <v>5366.0</v>
      </c>
      <c r="B806" s="942">
        <f>VLOOKUP(A806,tsnz!A:F,6,FALSE)</f>
        <v>2025</v>
      </c>
      <c r="C806" s="943" t="str">
        <f>VLOOKUP(A806,tsnz!A:E,5,FALSE)</f>
        <v>Super</v>
      </c>
      <c r="D806" s="944" t="str">
        <f>VLOOKUP(A806,tsnz!A:B,2,FALSE)</f>
        <v>Pat Hammond</v>
      </c>
      <c r="E806" s="945" t="str">
        <f>VLOOKUP(A806,'Team names'!A:G,7,FALSE)</f>
        <v/>
      </c>
      <c r="F806" s="946" t="str">
        <f>IF(ISNA(VLOOKUP(A806,tsnz!$A:$G,7,FALSE)), "",(VLOOKUP(A806,tsnz!$A:$G,7,FALSE)))</f>
        <v>A</v>
      </c>
      <c r="G806" s="911" t="str">
        <f t="array" ref="G806">IF(ISNA(VLOOKUP(A806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6" s="911"/>
      <c r="I806" s="911"/>
      <c r="J806" s="911"/>
      <c r="K806" s="911"/>
      <c r="L806" s="912">
        <f t="shared" si="1"/>
        <v>0</v>
      </c>
      <c r="M806" s="913">
        <f>IFERROR(__xludf.DUMMYFUNCTION("(sum(query(sort(transpose($G806:$K806), 1, false), ""select * limit 4"")))"),0.0)</f>
        <v>0</v>
      </c>
      <c r="N806" s="917"/>
      <c r="O806" s="917"/>
      <c r="P806" s="917"/>
      <c r="Q806" s="917"/>
      <c r="R806" s="911"/>
      <c r="S806" s="915"/>
      <c r="T806" s="915"/>
      <c r="U806" s="911"/>
    </row>
    <row r="807">
      <c r="A807" s="724">
        <v>5489.0</v>
      </c>
      <c r="B807" s="942">
        <f>VLOOKUP(A807,tsnz!A:F,6,FALSE)</f>
        <v>2026</v>
      </c>
      <c r="C807" s="943" t="str">
        <f>VLOOKUP(A807,tsnz!A:E,5,FALSE)</f>
        <v>Social</v>
      </c>
      <c r="D807" s="944" t="str">
        <f>VLOOKUP(A807,tsnz!A:B,2,FALSE)</f>
        <v>Michael Kidson</v>
      </c>
      <c r="E807" s="945" t="str">
        <f>VLOOKUP(A807,'Team names'!A:G,7,FALSE)</f>
        <v/>
      </c>
      <c r="F807" s="946" t="str">
        <f>IF(ISNA(VLOOKUP(A807,tsnz!$A:$G,7,FALSE)), "",(VLOOKUP(A807,tsnz!$A:$G,7,FALSE)))</f>
        <v/>
      </c>
      <c r="G807" s="911" t="str">
        <f t="array" ref="G807">IF(ISNA(VLOOKUP(A807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7" s="911"/>
      <c r="I807" s="911"/>
      <c r="J807" s="911"/>
      <c r="K807" s="911"/>
      <c r="L807" s="912">
        <f t="shared" si="1"/>
        <v>0</v>
      </c>
      <c r="M807" s="913">
        <f>IFERROR(__xludf.DUMMYFUNCTION("(sum(query(sort(transpose($G807:$K807), 1, false), ""select * limit 4"")))"),0.0)</f>
        <v>0</v>
      </c>
      <c r="N807" s="917"/>
      <c r="O807" s="917"/>
      <c r="P807" s="917"/>
      <c r="Q807" s="917"/>
      <c r="R807" s="911"/>
      <c r="S807" s="915"/>
      <c r="T807" s="915"/>
      <c r="U807" s="911"/>
    </row>
    <row r="808">
      <c r="A808" s="724">
        <v>5513.0</v>
      </c>
      <c r="B808" s="942">
        <f>VLOOKUP(A808,tsnz!A:F,6,FALSE)</f>
        <v>2026</v>
      </c>
      <c r="C808" s="943" t="str">
        <f>VLOOKUP(A808,tsnz!A:E,5,FALSE)</f>
        <v>Family</v>
      </c>
      <c r="D808" s="944" t="str">
        <f>VLOOKUP(A808,tsnz!A:B,2,FALSE)</f>
        <v>Diane Black</v>
      </c>
      <c r="E808" s="945" t="str">
        <f>VLOOKUP(A808,'Team names'!A:G,7,FALSE)</f>
        <v/>
      </c>
      <c r="F808" s="946" t="str">
        <f>IF(ISNA(VLOOKUP(A808,tsnz!$A:$G,7,FALSE)), "",(VLOOKUP(A808,tsnz!$A:$G,7,FALSE)))</f>
        <v>A</v>
      </c>
      <c r="G808" s="911" t="str">
        <f t="array" ref="G808">IF(ISNA(VLOOKUP(A808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8" s="911"/>
      <c r="I808" s="911"/>
      <c r="J808" s="911"/>
      <c r="K808" s="911"/>
      <c r="L808" s="912">
        <f t="shared" si="1"/>
        <v>0</v>
      </c>
      <c r="M808" s="913">
        <f>IFERROR(__xludf.DUMMYFUNCTION("(sum(query(sort(transpose($G808:$K808), 1, false), ""select * limit 4"")))"),0.0)</f>
        <v>0</v>
      </c>
      <c r="N808" s="914"/>
      <c r="O808" s="911"/>
      <c r="P808" s="911"/>
      <c r="Q808" s="911"/>
      <c r="R808" s="911"/>
      <c r="S808" s="915"/>
      <c r="T808" s="915"/>
      <c r="U808" s="911"/>
    </row>
    <row r="809">
      <c r="A809" s="724">
        <v>5578.0</v>
      </c>
      <c r="B809" s="942">
        <f>VLOOKUP(A809,tsnz!A:F,6,FALSE)</f>
        <v>2025</v>
      </c>
      <c r="C809" s="943" t="str">
        <f>VLOOKUP(A809,tsnz!A:E,5,FALSE)</f>
        <v>Family</v>
      </c>
      <c r="D809" s="944" t="str">
        <f>VLOOKUP(A809,tsnz!A:B,2,FALSE)</f>
        <v>Jaclyn Fassbender</v>
      </c>
      <c r="E809" s="945" t="str">
        <f>VLOOKUP(A809,'Team names'!A:G,7,FALSE)</f>
        <v/>
      </c>
      <c r="F809" s="946" t="str">
        <f>IF(ISNA(VLOOKUP(A809,tsnz!$A:$G,7,FALSE)), "",(VLOOKUP(A809,tsnz!$A:$G,7,FALSE)))</f>
        <v>D</v>
      </c>
      <c r="G809" s="911" t="str">
        <f t="array" ref="G809">IF(ISNA(VLOOKUP(A809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809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09" s="911"/>
      <c r="I809" s="911"/>
      <c r="J809" s="911"/>
      <c r="K809" s="911"/>
      <c r="L809" s="912">
        <f t="shared" si="1"/>
        <v>0</v>
      </c>
      <c r="M809" s="913">
        <f>IFERROR(__xludf.DUMMYFUNCTION("(sum(query(sort(transpose($G809:$K809), 1, false), ""select * limit 4"")))"),0.0)</f>
        <v>0</v>
      </c>
      <c r="N809" s="917"/>
      <c r="O809" s="917"/>
      <c r="P809" s="917"/>
      <c r="Q809" s="917"/>
      <c r="R809" s="911"/>
      <c r="S809" s="915"/>
      <c r="T809" s="915"/>
      <c r="U809" s="911"/>
    </row>
    <row r="810">
      <c r="A810" s="724">
        <v>5590.0</v>
      </c>
      <c r="B810" s="942">
        <f>VLOOKUP(A810,tsnz!A:F,6,FALSE)</f>
        <v>2025</v>
      </c>
      <c r="C810" s="943" t="str">
        <f>VLOOKUP(A810,tsnz!A:E,5,FALSE)</f>
        <v>Super</v>
      </c>
      <c r="D810" s="944" t="str">
        <f>VLOOKUP(A810,tsnz!A:B,2,FALSE)</f>
        <v>John Mann</v>
      </c>
      <c r="E810" s="945" t="str">
        <f>VLOOKUP(A810,'Team names'!A:G,7,FALSE)</f>
        <v/>
      </c>
      <c r="F810" s="946" t="str">
        <f>IF(ISNA(VLOOKUP(A810,tsnz!$A:$G,7,FALSE)), "",(VLOOKUP(A810,tsnz!$A:$G,7,FALSE)))</f>
        <v>C</v>
      </c>
      <c r="G810" s="911" t="str">
        <f t="array" ref="G810">IF(ISNA(VLOOKUP(A810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0" s="911"/>
      <c r="I810" s="911"/>
      <c r="J810" s="911"/>
      <c r="K810" s="911"/>
      <c r="L810" s="912">
        <f t="shared" si="1"/>
        <v>0</v>
      </c>
      <c r="M810" s="913">
        <f>IFERROR(__xludf.DUMMYFUNCTION("(sum(query(sort(transpose($G810:$K810), 1, false), ""select * limit 4"")))"),0.0)</f>
        <v>0</v>
      </c>
      <c r="N810" s="917"/>
      <c r="O810" s="917"/>
      <c r="P810" s="917"/>
      <c r="Q810" s="917"/>
      <c r="R810" s="914"/>
      <c r="S810" s="947"/>
      <c r="T810" s="947"/>
      <c r="U810" s="914"/>
    </row>
    <row r="811">
      <c r="A811" s="724">
        <v>5786.0</v>
      </c>
      <c r="B811" s="942">
        <f>VLOOKUP(A811,tsnz!A:F,6,FALSE)</f>
        <v>2025</v>
      </c>
      <c r="C811" s="943" t="str">
        <f>VLOOKUP(A811,tsnz!A:E,5,FALSE)</f>
        <v>Full</v>
      </c>
      <c r="D811" s="944" t="str">
        <f>VLOOKUP(A811,tsnz!A:B,2,FALSE)</f>
        <v>Amy Rid</v>
      </c>
      <c r="E811" s="945" t="str">
        <f>VLOOKUP(A811,'Team names'!A:G,7,FALSE)</f>
        <v/>
      </c>
      <c r="F811" s="946" t="str">
        <f>IF(ISNA(VLOOKUP(A811,tsnz!$A:$G,7,FALSE)), "",(VLOOKUP(A811,tsnz!$A:$G,7,FALSE)))</f>
        <v>B</v>
      </c>
      <c r="G811" s="911" t="str">
        <f t="array" ref="G811">IF(ISNA(VLOOKUP(A811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1" s="911"/>
      <c r="I811" s="911"/>
      <c r="J811" s="911"/>
      <c r="K811" s="911"/>
      <c r="L811" s="912">
        <f t="shared" si="1"/>
        <v>0</v>
      </c>
      <c r="M811" s="913">
        <f>IFERROR(__xludf.DUMMYFUNCTION("(sum(query(sort(transpose($G811:$K811), 1, false), ""select * limit 4"")))"),0.0)</f>
        <v>0</v>
      </c>
      <c r="N811" s="914"/>
      <c r="O811" s="911"/>
      <c r="P811" s="911"/>
      <c r="Q811" s="911"/>
      <c r="R811" s="911"/>
      <c r="S811" s="915"/>
      <c r="T811" s="915"/>
      <c r="U811" s="911"/>
    </row>
    <row r="812">
      <c r="A812" s="724">
        <v>6065.0</v>
      </c>
      <c r="B812" s="942">
        <f>VLOOKUP(A812,tsnz!A:F,6,FALSE)</f>
        <v>2025</v>
      </c>
      <c r="C812" s="943" t="str">
        <f>VLOOKUP(A812,tsnz!A:E,5,FALSE)</f>
        <v>Super</v>
      </c>
      <c r="D812" s="944" t="str">
        <f>VLOOKUP(A812,tsnz!A:B,2,FALSE)</f>
        <v>Hugh Roberts</v>
      </c>
      <c r="E812" s="945" t="str">
        <f>VLOOKUP(A812,'Team names'!A:G,7,FALSE)</f>
        <v/>
      </c>
      <c r="F812" s="946" t="str">
        <f>IF(ISNA(VLOOKUP(A812,tsnz!$A:$G,7,FALSE)), "",(VLOOKUP(A812,tsnz!$A:$G,7,FALSE)))</f>
        <v>None</v>
      </c>
      <c r="G812" s="911" t="str">
        <f t="array" ref="G812">IF(ISNA(VLOOKUP(A812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2" s="911"/>
      <c r="I812" s="911"/>
      <c r="J812" s="911"/>
      <c r="K812" s="911"/>
      <c r="L812" s="912">
        <f t="shared" si="1"/>
        <v>0</v>
      </c>
      <c r="M812" s="913">
        <f>IFERROR(__xludf.DUMMYFUNCTION("(sum(query(sort(transpose($G812:$K812), 1, false), ""select * limit 4"")))"),0.0)</f>
        <v>0</v>
      </c>
      <c r="N812" s="917"/>
      <c r="O812" s="917"/>
      <c r="P812" s="917"/>
      <c r="Q812" s="917"/>
      <c r="R812" s="911"/>
      <c r="S812" s="915"/>
      <c r="T812" s="915"/>
      <c r="U812" s="911"/>
    </row>
    <row r="813">
      <c r="A813" s="724">
        <v>6121.0</v>
      </c>
      <c r="B813" s="942">
        <f>VLOOKUP(A813,tsnz!A:F,6,FALSE)</f>
        <v>2025</v>
      </c>
      <c r="C813" s="943" t="str">
        <f>VLOOKUP(A813,tsnz!A:E,5,FALSE)</f>
        <v>Full</v>
      </c>
      <c r="D813" s="944" t="str">
        <f>VLOOKUP(A813,tsnz!A:B,2,FALSE)</f>
        <v>Kirsty Windelburn</v>
      </c>
      <c r="E813" s="945" t="str">
        <f>VLOOKUP(A813,'Team names'!A:G,7,FALSE)</f>
        <v/>
      </c>
      <c r="F813" s="946" t="str">
        <f>IF(ISNA(VLOOKUP(A813,tsnz!$A:$G,7,FALSE)), "",(VLOOKUP(A813,tsnz!$A:$G,7,FALSE)))</f>
        <v>A</v>
      </c>
      <c r="G813" s="911" t="str">
        <f t="array" ref="G813">IF(ISNA(VLOOKUP(A813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3" s="911"/>
      <c r="I813" s="911"/>
      <c r="J813" s="911"/>
      <c r="K813" s="911"/>
      <c r="L813" s="912">
        <f t="shared" si="1"/>
        <v>0</v>
      </c>
      <c r="M813" s="913">
        <f>IFERROR(__xludf.DUMMYFUNCTION("(sum(query(sort(transpose($G813:$K813), 1, false), ""select * limit 4"")))"),0.0)</f>
        <v>0</v>
      </c>
      <c r="N813" s="917"/>
      <c r="O813" s="917"/>
      <c r="P813" s="917"/>
      <c r="Q813" s="917"/>
      <c r="R813" s="911"/>
      <c r="S813" s="915"/>
      <c r="T813" s="915"/>
      <c r="U813" s="911"/>
    </row>
    <row r="814">
      <c r="A814" s="724">
        <v>6127.0</v>
      </c>
      <c r="B814" s="942">
        <f>VLOOKUP(A814,tsnz!A:F,6,FALSE)</f>
        <v>2026</v>
      </c>
      <c r="C814" s="943" t="str">
        <f>VLOOKUP(A814,tsnz!A:E,5,FALSE)</f>
        <v>Super</v>
      </c>
      <c r="D814" s="944" t="str">
        <f>VLOOKUP(A814,tsnz!A:B,2,FALSE)</f>
        <v>Graeme Vallance</v>
      </c>
      <c r="E814" s="945" t="str">
        <f>VLOOKUP(A814,'Team names'!A:G,7,FALSE)</f>
        <v/>
      </c>
      <c r="F814" s="946" t="str">
        <f>IF(ISNA(VLOOKUP(A814,tsnz!$A:$G,7,FALSE)), "",(VLOOKUP(A814,tsnz!$A:$G,7,FALSE)))</f>
        <v>None</v>
      </c>
      <c r="G814" s="911" t="str">
        <f t="array" ref="G814">IF(ISNA(VLOOKUP(A814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4" s="911"/>
      <c r="I814" s="911"/>
      <c r="J814" s="911"/>
      <c r="K814" s="911"/>
      <c r="L814" s="912">
        <f t="shared" si="1"/>
        <v>0</v>
      </c>
      <c r="M814" s="913">
        <f>IFERROR(__xludf.DUMMYFUNCTION("(sum(query(sort(transpose($G814:$K814), 1, false), ""select * limit 4"")))"),0.0)</f>
        <v>0</v>
      </c>
      <c r="N814" s="914"/>
      <c r="O814" s="911"/>
      <c r="P814" s="911"/>
      <c r="Q814" s="911"/>
      <c r="R814" s="911"/>
      <c r="S814" s="915"/>
      <c r="T814" s="915"/>
      <c r="U814" s="911"/>
    </row>
    <row r="815">
      <c r="A815" s="724">
        <v>6149.0</v>
      </c>
      <c r="B815" s="942">
        <f>VLOOKUP(A815,tsnz!A:F,6,FALSE)</f>
        <v>2026</v>
      </c>
      <c r="C815" s="943" t="str">
        <f>VLOOKUP(A815,tsnz!A:E,5,FALSE)</f>
        <v>Super</v>
      </c>
      <c r="D815" s="944" t="str">
        <f>VLOOKUP(A815,tsnz!A:B,2,FALSE)</f>
        <v>Graeme Smith</v>
      </c>
      <c r="E815" s="945" t="str">
        <f>VLOOKUP(A815,'Team names'!A:G,7,FALSE)</f>
        <v/>
      </c>
      <c r="F815" s="946" t="str">
        <f>IF(ISNA(VLOOKUP(A815,tsnz!$A:$G,7,FALSE)), "",(VLOOKUP(A815,tsnz!$A:$G,7,FALSE)))</f>
        <v/>
      </c>
      <c r="G815" s="911" t="str">
        <f t="array" ref="G815">IF(ISNA(VLOOKUP(A815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5" s="911"/>
      <c r="I815" s="911"/>
      <c r="J815" s="911"/>
      <c r="K815" s="911"/>
      <c r="L815" s="912">
        <f t="shared" si="1"/>
        <v>0</v>
      </c>
      <c r="M815" s="913">
        <f>IFERROR(__xludf.DUMMYFUNCTION("(sum(query(sort(transpose($G815:$K815), 1, false), ""select * limit 4"")))"),0.0)</f>
        <v>0</v>
      </c>
      <c r="N815" s="914"/>
      <c r="O815" s="911"/>
      <c r="P815" s="911"/>
      <c r="Q815" s="911"/>
      <c r="R815" s="911"/>
      <c r="S815" s="915"/>
      <c r="T815" s="915"/>
      <c r="U815" s="911"/>
    </row>
    <row r="816">
      <c r="A816" s="724">
        <v>6455.0</v>
      </c>
      <c r="B816" s="942">
        <f>VLOOKUP(A816,tsnz!A:F,6,FALSE)</f>
        <v>2025</v>
      </c>
      <c r="C816" s="943" t="str">
        <f>VLOOKUP(A816,tsnz!A:E,5,FALSE)</f>
        <v>Full</v>
      </c>
      <c r="D816" s="944" t="str">
        <f>VLOOKUP(A816,tsnz!A:B,2,FALSE)</f>
        <v>Patrick Fulton</v>
      </c>
      <c r="E816" s="945" t="str">
        <f>VLOOKUP(A816,'Team names'!A:G,7,FALSE)</f>
        <v/>
      </c>
      <c r="F816" s="946" t="str">
        <f>IF(ISNA(VLOOKUP(A816,tsnz!$A:$G,7,FALSE)), "",(VLOOKUP(A816,tsnz!$A:$G,7,FALSE)))</f>
        <v>B</v>
      </c>
      <c r="G816" s="911" t="str">
        <f t="array" ref="G816">IF(ISNA(VLOOKUP(A816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6" s="911"/>
      <c r="I816" s="911"/>
      <c r="J816" s="911"/>
      <c r="K816" s="911"/>
      <c r="L816" s="912">
        <f t="shared" si="1"/>
        <v>0</v>
      </c>
      <c r="M816" s="913">
        <f>IFERROR(__xludf.DUMMYFUNCTION("(sum(query(sort(transpose($G816:$K816), 1, false), ""select * limit 4"")))"),0.0)</f>
        <v>0</v>
      </c>
      <c r="N816" s="917"/>
      <c r="O816" s="917"/>
      <c r="P816" s="917"/>
      <c r="Q816" s="917"/>
      <c r="R816" s="911"/>
      <c r="S816" s="915"/>
      <c r="T816" s="915"/>
      <c r="U816" s="911"/>
    </row>
    <row r="817">
      <c r="A817" s="342">
        <v>6516.0</v>
      </c>
      <c r="B817" s="942">
        <f>VLOOKUP(A817,tsnz!A:F,6,FALSE)</f>
        <v>2025</v>
      </c>
      <c r="C817" s="943" t="str">
        <f>VLOOKUP(A817,tsnz!A:E,5,FALSE)</f>
        <v>Full</v>
      </c>
      <c r="D817" s="944" t="str">
        <f>VLOOKUP(A817,tsnz!A:B,2,FALSE)</f>
        <v>Tania Boerlage</v>
      </c>
      <c r="E817" s="945" t="str">
        <f>VLOOKUP(A817,'Team names'!A:G,7,FALSE)</f>
        <v/>
      </c>
      <c r="F817" s="946" t="str">
        <f>IF(ISNA(VLOOKUP(A817,tsnz!$A:$G,7,FALSE)), "",(VLOOKUP(A817,tsnz!$A:$G,7,FALSE)))</f>
        <v>A</v>
      </c>
      <c r="G817" s="911" t="str">
        <f t="array" ref="G817">IF(ISNA(VLOOKUP(A817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7" s="911"/>
      <c r="I817" s="911"/>
      <c r="J817" s="911"/>
      <c r="K817" s="911"/>
      <c r="L817" s="912">
        <f t="shared" si="1"/>
        <v>0</v>
      </c>
      <c r="M817" s="913">
        <f>IFERROR(__xludf.DUMMYFUNCTION("(sum(query(sort(transpose($G817:$K817), 1, false), ""select * limit 4"")))"),0.0)</f>
        <v>0</v>
      </c>
      <c r="N817" s="914"/>
      <c r="O817" s="911"/>
      <c r="P817" s="911"/>
      <c r="Q817" s="911"/>
      <c r="R817" s="911"/>
      <c r="S817" s="915"/>
      <c r="T817" s="915"/>
      <c r="U817" s="911"/>
    </row>
    <row r="818">
      <c r="A818" s="724">
        <v>6528.0</v>
      </c>
      <c r="B818" s="942">
        <f>VLOOKUP(A818,tsnz!A:F,6,FALSE)</f>
        <v>2025</v>
      </c>
      <c r="C818" s="943" t="str">
        <f>VLOOKUP(A818,tsnz!A:E,5,FALSE)</f>
        <v>Full</v>
      </c>
      <c r="D818" s="944" t="str">
        <f>VLOOKUP(A818,tsnz!A:B,2,FALSE)</f>
        <v>Jenny Cowhan</v>
      </c>
      <c r="E818" s="945" t="str">
        <f>VLOOKUP(A818,'Team names'!A:G,7,FALSE)</f>
        <v/>
      </c>
      <c r="F818" s="946" t="str">
        <f>IF(ISNA(VLOOKUP(A818,tsnz!$A:$G,7,FALSE)), "",(VLOOKUP(A818,tsnz!$A:$G,7,FALSE)))</f>
        <v>C</v>
      </c>
      <c r="G818" s="911" t="str">
        <f t="array" ref="G818">IF(ISNA(VLOOKUP(A818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8" s="911"/>
      <c r="I818" s="911"/>
      <c r="J818" s="911"/>
      <c r="K818" s="911"/>
      <c r="L818" s="912">
        <f t="shared" si="1"/>
        <v>0</v>
      </c>
      <c r="M818" s="913">
        <f>IFERROR(__xludf.DUMMYFUNCTION("(sum(query(sort(transpose($G818:$K818), 1, false), ""select * limit 4"")))"),0.0)</f>
        <v>0</v>
      </c>
      <c r="N818" s="917"/>
      <c r="O818" s="917"/>
      <c r="P818" s="917"/>
      <c r="Q818" s="917"/>
      <c r="R818" s="911"/>
      <c r="S818" s="915"/>
      <c r="T818" s="915"/>
      <c r="U818" s="911"/>
    </row>
    <row r="819">
      <c r="A819" s="724">
        <v>6607.0</v>
      </c>
      <c r="B819" s="942">
        <f>VLOOKUP(A819,tsnz!A:F,6,FALSE)</f>
        <v>2025</v>
      </c>
      <c r="C819" s="943" t="str">
        <f>VLOOKUP(A819,tsnz!A:E,5,FALSE)</f>
        <v>Family</v>
      </c>
      <c r="D819" s="944" t="str">
        <f>VLOOKUP(A819,tsnz!A:B,2,FALSE)</f>
        <v>Nicole Curtis</v>
      </c>
      <c r="E819" s="945" t="str">
        <f>VLOOKUP(A819,'Team names'!A:G,7,FALSE)</f>
        <v/>
      </c>
      <c r="F819" s="946" t="str">
        <f>IF(ISNA(VLOOKUP(A819,tsnz!$A:$G,7,FALSE)), "",(VLOOKUP(A819,tsnz!$A:$G,7,FALSE)))</f>
        <v>A</v>
      </c>
      <c r="G819" s="911" t="str">
        <f t="array" ref="G819">IF(ISNA(VLOOKUP(A819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819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19" s="911"/>
      <c r="I819" s="911"/>
      <c r="J819" s="911"/>
      <c r="K819" s="911"/>
      <c r="L819" s="912">
        <f t="shared" si="1"/>
        <v>0</v>
      </c>
      <c r="M819" s="913">
        <f>IFERROR(__xludf.DUMMYFUNCTION("(sum(query(sort(transpose($G819:$K819), 1, false), ""select * limit 4"")))"),0.0)</f>
        <v>0</v>
      </c>
      <c r="N819" s="917"/>
      <c r="O819" s="917"/>
      <c r="P819" s="917"/>
      <c r="Q819" s="917"/>
      <c r="R819" s="911"/>
      <c r="S819" s="915"/>
      <c r="T819" s="915"/>
      <c r="U819" s="911"/>
    </row>
    <row r="820">
      <c r="A820" s="724">
        <v>6634.0</v>
      </c>
      <c r="B820" s="942">
        <f>VLOOKUP(A820,tsnz!A:F,6,FALSE)</f>
        <v>2026</v>
      </c>
      <c r="C820" s="943" t="str">
        <f>VLOOKUP(A820,tsnz!A:E,5,FALSE)</f>
        <v>Super</v>
      </c>
      <c r="D820" s="944" t="str">
        <f>VLOOKUP(A820,tsnz!A:B,2,FALSE)</f>
        <v>Keith Smith</v>
      </c>
      <c r="E820" s="945" t="str">
        <f>VLOOKUP(A820,'Team names'!A:G,7,FALSE)</f>
        <v/>
      </c>
      <c r="F820" s="946" t="str">
        <f>IF(ISNA(VLOOKUP(A820,tsnz!$A:$G,7,FALSE)), "",(VLOOKUP(A820,tsnz!$A:$G,7,FALSE)))</f>
        <v>C</v>
      </c>
      <c r="G820" s="911" t="str">
        <f t="array" ref="G820">IF(ISNA(VLOOKUP(A820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0" s="911"/>
      <c r="I820" s="911"/>
      <c r="J820" s="911"/>
      <c r="K820" s="911"/>
      <c r="L820" s="912">
        <f t="shared" si="1"/>
        <v>0</v>
      </c>
      <c r="M820" s="913">
        <f>IFERROR(__xludf.DUMMYFUNCTION("(sum(query(sort(transpose($G820:$K820), 1, false), ""select * limit 4"")))"),0.0)</f>
        <v>0</v>
      </c>
      <c r="N820" s="917"/>
      <c r="O820" s="917"/>
      <c r="P820" s="917"/>
      <c r="Q820" s="917"/>
      <c r="R820" s="911"/>
      <c r="S820" s="915"/>
      <c r="T820" s="915"/>
      <c r="U820" s="911"/>
    </row>
    <row r="821">
      <c r="A821" s="724">
        <v>6693.0</v>
      </c>
      <c r="B821" s="942">
        <f>VLOOKUP(A821,tsnz!A:F,6,FALSE)</f>
        <v>2025</v>
      </c>
      <c r="C821" s="943" t="str">
        <f>VLOOKUP(A821,tsnz!A:E,5,FALSE)</f>
        <v>Full</v>
      </c>
      <c r="D821" s="944" t="str">
        <f>VLOOKUP(A821,tsnz!A:B,2,FALSE)</f>
        <v>Nikk Curtis</v>
      </c>
      <c r="E821" s="945" t="str">
        <f>VLOOKUP(A821,'Team names'!A:G,7,FALSE)</f>
        <v/>
      </c>
      <c r="F821" s="946" t="str">
        <f>IF(ISNA(VLOOKUP(A821,tsnz!$A:$G,7,FALSE)), "",(VLOOKUP(A821,tsnz!$A:$G,7,FALSE)))</f>
        <v>A</v>
      </c>
      <c r="G821" s="911" t="str">
        <f t="array" ref="G821">IF(ISNA(VLOOKUP(A821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1" s="911"/>
      <c r="I821" s="911"/>
      <c r="J821" s="911"/>
      <c r="K821" s="911"/>
      <c r="L821" s="912">
        <f t="shared" si="1"/>
        <v>0</v>
      </c>
      <c r="M821" s="913">
        <f>IFERROR(__xludf.DUMMYFUNCTION("(sum(query(sort(transpose($G821:$K821), 1, false), ""select * limit 4"")))"),0.0)</f>
        <v>0</v>
      </c>
      <c r="N821" s="917"/>
      <c r="O821" s="917"/>
      <c r="P821" s="917"/>
      <c r="Q821" s="917"/>
      <c r="R821" s="911"/>
      <c r="S821" s="915"/>
      <c r="T821" s="915"/>
      <c r="U821" s="911"/>
    </row>
    <row r="822">
      <c r="A822" s="724">
        <v>6722.0</v>
      </c>
      <c r="B822" s="942">
        <f>VLOOKUP(A822,tsnz!A:F,6,FALSE)</f>
        <v>2025</v>
      </c>
      <c r="C822" s="943" t="str">
        <f>VLOOKUP(A822,tsnz!A:E,5,FALSE)</f>
        <v>Family</v>
      </c>
      <c r="D822" s="944" t="str">
        <f>VLOOKUP(A822,tsnz!A:B,2,FALSE)</f>
        <v>Andy Rid</v>
      </c>
      <c r="E822" s="945" t="str">
        <f>VLOOKUP(A822,'Team names'!A:G,7,FALSE)</f>
        <v/>
      </c>
      <c r="F822" s="946" t="str">
        <f>IF(ISNA(VLOOKUP(A822,tsnz!$A:$G,7,FALSE)), "",(VLOOKUP(A822,tsnz!$A:$G,7,FALSE)))</f>
        <v>C</v>
      </c>
      <c r="G822" s="911" t="str">
        <f t="array" ref="G822">IF(ISNA(VLOOKUP(A822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2" s="911"/>
      <c r="I822" s="911"/>
      <c r="J822" s="911"/>
      <c r="K822" s="911"/>
      <c r="L822" s="912">
        <f t="shared" si="1"/>
        <v>0</v>
      </c>
      <c r="M822" s="913">
        <f>IFERROR(__xludf.DUMMYFUNCTION("(sum(query(sort(transpose($G822:$K822), 1, false), ""select * limit 4"")))"),0.0)</f>
        <v>0</v>
      </c>
      <c r="N822" s="914"/>
      <c r="O822" s="911"/>
      <c r="P822" s="911"/>
      <c r="Q822" s="911"/>
      <c r="R822" s="911"/>
      <c r="S822" s="915"/>
      <c r="T822" s="915"/>
      <c r="U822" s="911"/>
    </row>
    <row r="823">
      <c r="A823" s="724">
        <v>6807.0</v>
      </c>
      <c r="B823" s="942">
        <f>VLOOKUP(A823,tsnz!A:F,6,FALSE)</f>
        <v>2026</v>
      </c>
      <c r="C823" s="943" t="str">
        <f>VLOOKUP(A823,tsnz!A:E,5,FALSE)</f>
        <v>Super</v>
      </c>
      <c r="D823" s="944" t="str">
        <f>VLOOKUP(A823,tsnz!A:B,2,FALSE)</f>
        <v>Robbie Gilchrist</v>
      </c>
      <c r="E823" s="945" t="str">
        <f>VLOOKUP(A823,'Team names'!A:G,7,FALSE)</f>
        <v/>
      </c>
      <c r="F823" s="946" t="str">
        <f>IF(ISNA(VLOOKUP(A823,tsnz!$A:$G,7,FALSE)), "",(VLOOKUP(A823,tsnz!$A:$G,7,FALSE)))</f>
        <v>B</v>
      </c>
      <c r="G823" s="911" t="str">
        <f t="array" ref="G823">IF(ISNA(VLOOKUP(A823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3" s="911"/>
      <c r="I823" s="911"/>
      <c r="J823" s="911"/>
      <c r="K823" s="911"/>
      <c r="L823" s="912">
        <f t="shared" si="1"/>
        <v>0</v>
      </c>
      <c r="M823" s="913">
        <f>IFERROR(__xludf.DUMMYFUNCTION("(sum(query(sort(transpose($G823:$K823), 1, false), ""select * limit 4"")))"),0.0)</f>
        <v>0</v>
      </c>
      <c r="N823" s="917"/>
      <c r="O823" s="917"/>
      <c r="P823" s="917"/>
      <c r="Q823" s="917"/>
      <c r="R823" s="911"/>
      <c r="S823" s="915"/>
      <c r="T823" s="915"/>
      <c r="U823" s="911"/>
    </row>
    <row r="824">
      <c r="A824" s="724">
        <v>6835.0</v>
      </c>
      <c r="B824" s="942">
        <f>VLOOKUP(A824,tsnz!A:F,6,FALSE)</f>
        <v>2025</v>
      </c>
      <c r="C824" s="943" t="str">
        <f>VLOOKUP(A824,tsnz!A:E,5,FALSE)</f>
        <v>Super</v>
      </c>
      <c r="D824" s="944" t="str">
        <f>VLOOKUP(A824,tsnz!A:B,2,FALSE)</f>
        <v>Murray Reeves</v>
      </c>
      <c r="E824" s="945" t="str">
        <f>VLOOKUP(A824,'Team names'!A:G,7,FALSE)</f>
        <v/>
      </c>
      <c r="F824" s="946" t="str">
        <f>IF(ISNA(VLOOKUP(A824,tsnz!$A:$G,7,FALSE)), "",(VLOOKUP(A824,tsnz!$A:$G,7,FALSE)))</f>
        <v>C</v>
      </c>
      <c r="G824" s="911" t="str">
        <f t="array" ref="G824">IF(ISNA(VLOOKUP(A824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4" s="911"/>
      <c r="I824" s="911"/>
      <c r="J824" s="911"/>
      <c r="K824" s="911"/>
      <c r="L824" s="912">
        <f t="shared" si="1"/>
        <v>0</v>
      </c>
      <c r="M824" s="913">
        <f>IFERROR(__xludf.DUMMYFUNCTION("(sum(query(sort(transpose($G824:$K824), 1, false), ""select * limit 4"")))"),0.0)</f>
        <v>0</v>
      </c>
      <c r="N824" s="917"/>
      <c r="O824" s="917"/>
      <c r="P824" s="917"/>
      <c r="Q824" s="917"/>
      <c r="R824" s="911"/>
      <c r="S824" s="915"/>
      <c r="T824" s="915"/>
      <c r="U824" s="911"/>
    </row>
    <row r="825">
      <c r="A825" s="724">
        <v>6875.0</v>
      </c>
      <c r="B825" s="942">
        <f>VLOOKUP(A825,tsnz!A:F,6,FALSE)</f>
        <v>2025</v>
      </c>
      <c r="C825" s="943" t="str">
        <f>VLOOKUP(A825,tsnz!A:E,5,FALSE)</f>
        <v>Super</v>
      </c>
      <c r="D825" s="944" t="str">
        <f>VLOOKUP(A825,tsnz!A:B,2,FALSE)</f>
        <v>Adrianne Sherwin</v>
      </c>
      <c r="E825" s="945" t="str">
        <f>VLOOKUP(A825,'Team names'!A:G,7,FALSE)</f>
        <v/>
      </c>
      <c r="F825" s="946" t="str">
        <f>IF(ISNA(VLOOKUP(A825,tsnz!$A:$G,7,FALSE)), "",(VLOOKUP(A825,tsnz!$A:$G,7,FALSE)))</f>
        <v>A</v>
      </c>
      <c r="G825" s="911" t="str">
        <f t="array" ref="G825">IF(ISNA(VLOOKUP(A825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5" s="911"/>
      <c r="I825" s="911"/>
      <c r="J825" s="911"/>
      <c r="K825" s="911"/>
      <c r="L825" s="912">
        <f t="shared" si="1"/>
        <v>0</v>
      </c>
      <c r="M825" s="913">
        <f>IFERROR(__xludf.DUMMYFUNCTION("(sum(query(sort(transpose($G825:$K825), 1, false), ""select * limit 4"")))"),0.0)</f>
        <v>0</v>
      </c>
      <c r="N825" s="914"/>
      <c r="O825" s="911"/>
      <c r="P825" s="911"/>
      <c r="Q825" s="911"/>
      <c r="R825" s="911"/>
      <c r="S825" s="915"/>
      <c r="T825" s="915"/>
      <c r="U825" s="911"/>
    </row>
    <row r="826">
      <c r="A826" s="724">
        <v>6949.0</v>
      </c>
      <c r="B826" s="942">
        <f>VLOOKUP(A826,tsnz!A:F,6,FALSE)</f>
        <v>2025</v>
      </c>
      <c r="C826" s="943" t="str">
        <f>VLOOKUP(A826,tsnz!A:E,5,FALSE)</f>
        <v>Full</v>
      </c>
      <c r="D826" s="944" t="str">
        <f>VLOOKUP(A826,tsnz!A:B,2,FALSE)</f>
        <v>Paul Fox</v>
      </c>
      <c r="E826" s="945" t="str">
        <f>VLOOKUP(A826,'Team names'!A:G,7,FALSE)</f>
        <v/>
      </c>
      <c r="F826" s="946" t="str">
        <f>IF(ISNA(VLOOKUP(A826,tsnz!$A:$G,7,FALSE)), "",(VLOOKUP(A826,tsnz!$A:$G,7,FALSE)))</f>
        <v>B</v>
      </c>
      <c r="G826" s="911" t="str">
        <f t="array" ref="G826">IF(ISNA(VLOOKUP(A826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6" s="911"/>
      <c r="I826" s="911"/>
      <c r="J826" s="911"/>
      <c r="K826" s="911"/>
      <c r="L826" s="912">
        <f t="shared" si="1"/>
        <v>0</v>
      </c>
      <c r="M826" s="913">
        <f>IFERROR(__xludf.DUMMYFUNCTION("(sum(query(sort(transpose($G826:$K826), 1, false), ""select * limit 4"")))"),0.0)</f>
        <v>0</v>
      </c>
      <c r="N826" s="917"/>
      <c r="O826" s="917"/>
      <c r="P826" s="917"/>
      <c r="Q826" s="917"/>
      <c r="R826" s="911"/>
      <c r="S826" s="915"/>
      <c r="T826" s="915"/>
      <c r="U826" s="911"/>
    </row>
    <row r="827">
      <c r="A827" s="724">
        <v>6958.0</v>
      </c>
      <c r="B827" s="942">
        <f>VLOOKUP(A827,tsnz!A:F,6,FALSE)</f>
        <v>2025</v>
      </c>
      <c r="C827" s="943" t="str">
        <f>VLOOKUP(A827,tsnz!A:E,5,FALSE)</f>
        <v>Super</v>
      </c>
      <c r="D827" s="944" t="str">
        <f>VLOOKUP(A827,tsnz!A:B,2,FALSE)</f>
        <v>Nigel Neehoff</v>
      </c>
      <c r="E827" s="945" t="str">
        <f>VLOOKUP(A827,'Team names'!A:G,7,FALSE)</f>
        <v/>
      </c>
      <c r="F827" s="946" t="str">
        <f>IF(ISNA(VLOOKUP(A827,tsnz!$A:$G,7,FALSE)), "",(VLOOKUP(A827,tsnz!$A:$G,7,FALSE)))</f>
        <v>B</v>
      </c>
      <c r="G827" s="911" t="str">
        <f t="array" ref="G827">IF(ISNA(VLOOKUP(A827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7" s="911"/>
      <c r="I827" s="911"/>
      <c r="J827" s="911"/>
      <c r="K827" s="911"/>
      <c r="L827" s="912">
        <f t="shared" si="1"/>
        <v>0</v>
      </c>
      <c r="M827" s="913">
        <f>IFERROR(__xludf.DUMMYFUNCTION("(sum(query(sort(transpose($G827:$K827), 1, false), ""select * limit 4"")))"),0.0)</f>
        <v>0</v>
      </c>
      <c r="N827" s="917"/>
      <c r="O827" s="917"/>
      <c r="P827" s="917"/>
      <c r="Q827" s="917"/>
      <c r="R827" s="911"/>
      <c r="S827" s="915"/>
      <c r="T827" s="915"/>
      <c r="U827" s="911"/>
    </row>
    <row r="828">
      <c r="A828" s="724">
        <v>7607.0</v>
      </c>
      <c r="B828" s="942">
        <f>VLOOKUP(A828,tsnz!A:F,6,FALSE)</f>
        <v>2025</v>
      </c>
      <c r="C828" s="943" t="str">
        <f>VLOOKUP(A828,tsnz!A:E,5,FALSE)</f>
        <v>Full</v>
      </c>
      <c r="D828" s="944" t="str">
        <f>VLOOKUP(A828,tsnz!A:B,2,FALSE)</f>
        <v>Craig Cookson</v>
      </c>
      <c r="E828" s="945" t="str">
        <f>VLOOKUP(A828,'Team names'!A:G,7,FALSE)</f>
        <v/>
      </c>
      <c r="F828" s="946" t="str">
        <f>IF(ISNA(VLOOKUP(A828,tsnz!$A:$G,7,FALSE)), "",(VLOOKUP(A828,tsnz!$A:$G,7,FALSE)))</f>
        <v>M</v>
      </c>
      <c r="G828" s="911" t="str">
        <f t="array" ref="G828">IF(ISNA(VLOOKUP(A828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8" s="911"/>
      <c r="I828" s="911"/>
      <c r="J828" s="911"/>
      <c r="K828" s="911"/>
      <c r="L828" s="912">
        <f t="shared" si="1"/>
        <v>0</v>
      </c>
      <c r="M828" s="913">
        <f>IFERROR(__xludf.DUMMYFUNCTION("(sum(query(sort(transpose($G828:$K828), 1, false), ""select * limit 4"")))"),0.0)</f>
        <v>0</v>
      </c>
      <c r="N828" s="914"/>
      <c r="O828" s="911"/>
      <c r="P828" s="911"/>
      <c r="Q828" s="911"/>
      <c r="R828" s="911"/>
      <c r="S828" s="915"/>
      <c r="T828" s="915"/>
      <c r="U828" s="911"/>
    </row>
    <row r="829">
      <c r="A829" s="724">
        <v>7665.0</v>
      </c>
      <c r="B829" s="942">
        <f>VLOOKUP(A829,tsnz!A:F,6,FALSE)</f>
        <v>2025</v>
      </c>
      <c r="C829" s="943" t="str">
        <f>VLOOKUP(A829,tsnz!A:E,5,FALSE)</f>
        <v>Full</v>
      </c>
      <c r="D829" s="944" t="str">
        <f>VLOOKUP(A829,tsnz!A:B,2,FALSE)</f>
        <v>Murray Petrie</v>
      </c>
      <c r="E829" s="945" t="str">
        <f>VLOOKUP(A829,'Team names'!A:G,7,FALSE)</f>
        <v/>
      </c>
      <c r="F829" s="946" t="str">
        <f>IF(ISNA(VLOOKUP(A829,tsnz!$A:$G,7,FALSE)), "",(VLOOKUP(A829,tsnz!$A:$G,7,FALSE)))</f>
        <v>B</v>
      </c>
      <c r="G829" s="911" t="str">
        <f t="array" ref="G829">IF(ISNA(VLOOKUP(A829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829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29" s="911"/>
      <c r="I829" s="911"/>
      <c r="J829" s="911"/>
      <c r="K829" s="911"/>
      <c r="L829" s="912">
        <f t="shared" si="1"/>
        <v>0</v>
      </c>
      <c r="M829" s="913">
        <f>IFERROR(__xludf.DUMMYFUNCTION("(sum(query(sort(transpose($G829:$K829), 1, false), ""select * limit 4"")))"),0.0)</f>
        <v>0</v>
      </c>
      <c r="N829" s="917"/>
      <c r="O829" s="917"/>
      <c r="P829" s="917"/>
      <c r="Q829" s="917"/>
      <c r="R829" s="911"/>
      <c r="S829" s="915"/>
      <c r="T829" s="915"/>
      <c r="U829" s="911"/>
    </row>
    <row r="830">
      <c r="A830" s="724">
        <v>7792.0</v>
      </c>
      <c r="B830" s="942">
        <f>VLOOKUP(A830,tsnz!A:F,6,FALSE)</f>
        <v>2025</v>
      </c>
      <c r="C830" s="943" t="str">
        <f>VLOOKUP(A830,tsnz!A:E,5,FALSE)</f>
        <v>Junior</v>
      </c>
      <c r="D830" s="944" t="str">
        <f>VLOOKUP(A830,tsnz!A:B,2,FALSE)</f>
        <v>Cameron McFarlane</v>
      </c>
      <c r="E830" s="945" t="str">
        <f>VLOOKUP(A830,'Team names'!A:G,7,FALSE)</f>
        <v/>
      </c>
      <c r="F830" s="946" t="str">
        <f>IF(ISNA(VLOOKUP(A830,tsnz!$A:$G,7,FALSE)), "",(VLOOKUP(A830,tsnz!$A:$G,7,FALSE)))</f>
        <v>B</v>
      </c>
      <c r="G830" s="911" t="str">
        <f t="array" ref="G830">IF(ISNA(VLOOKUP(A830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0" s="911"/>
      <c r="I830" s="911"/>
      <c r="J830" s="911"/>
      <c r="K830" s="911"/>
      <c r="L830" s="912">
        <f t="shared" si="1"/>
        <v>0</v>
      </c>
      <c r="M830" s="913">
        <f>IFERROR(__xludf.DUMMYFUNCTION("(sum(query(sort(transpose($G830:$K830), 1, false), ""select * limit 4"")))"),0.0)</f>
        <v>0</v>
      </c>
      <c r="N830" s="914"/>
      <c r="O830" s="911"/>
      <c r="P830" s="917"/>
      <c r="Q830" s="911"/>
      <c r="R830" s="911"/>
      <c r="S830" s="918"/>
      <c r="T830" s="918"/>
      <c r="U830" s="913">
        <f>IFERROR(__xludf.DUMMYFUNCTION("(sum(query(sort(transpose($N830:$P830), 1, false), ""select * limit 4"")))"),0.0)</f>
        <v>0</v>
      </c>
    </row>
    <row r="831">
      <c r="A831" s="724">
        <v>7924.0</v>
      </c>
      <c r="B831" s="942">
        <f>VLOOKUP(A831,tsnz!A:F,6,FALSE)</f>
        <v>2025</v>
      </c>
      <c r="C831" s="943" t="str">
        <f>VLOOKUP(A831,tsnz!A:E,5,FALSE)</f>
        <v>Junior</v>
      </c>
      <c r="D831" s="944" t="str">
        <f>VLOOKUP(A831,tsnz!A:B,2,FALSE)</f>
        <v>Jonty Nelson</v>
      </c>
      <c r="E831" s="945" t="str">
        <f>VLOOKUP(A831,'Team names'!A:G,7,FALSE)</f>
        <v/>
      </c>
      <c r="F831" s="946" t="str">
        <f>IF(ISNA(VLOOKUP(A831,tsnz!$A:$G,7,FALSE)), "",(VLOOKUP(A831,tsnz!$A:$G,7,FALSE)))</f>
        <v>B</v>
      </c>
      <c r="G831" s="911" t="str">
        <f t="array" ref="G831">IF(ISNA(VLOOKUP(A831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1" s="911"/>
      <c r="I831" s="911"/>
      <c r="J831" s="911"/>
      <c r="K831" s="911"/>
      <c r="L831" s="912">
        <f t="shared" si="1"/>
        <v>0</v>
      </c>
      <c r="M831" s="913">
        <f>IFERROR(__xludf.DUMMYFUNCTION("(sum(query(sort(transpose($G831:$K831), 1, false), ""select * limit 4"")))"),0.0)</f>
        <v>0</v>
      </c>
      <c r="N831" s="917"/>
      <c r="O831" s="917"/>
      <c r="P831" s="917"/>
      <c r="Q831" s="917"/>
      <c r="R831" s="911"/>
      <c r="S831" s="918"/>
      <c r="T831" s="918"/>
      <c r="U831" s="913">
        <f>IFERROR(__xludf.DUMMYFUNCTION("(sum(query(sort(transpose($N831:$P831), 1, false), ""select * limit 4"")))"),0.0)</f>
        <v>0</v>
      </c>
    </row>
    <row r="832">
      <c r="A832" s="724">
        <v>7949.0</v>
      </c>
      <c r="B832" s="942">
        <f>VLOOKUP(A832,tsnz!A:F,6,FALSE)</f>
        <v>2026</v>
      </c>
      <c r="C832" s="943" t="str">
        <f>VLOOKUP(A832,tsnz!A:E,5,FALSE)</f>
        <v>Social</v>
      </c>
      <c r="D832" s="944" t="str">
        <f>VLOOKUP(A832,tsnz!A:B,2,FALSE)</f>
        <v>Michael Criglington</v>
      </c>
      <c r="E832" s="945" t="str">
        <f>VLOOKUP(A832,'Team names'!A:G,7,FALSE)</f>
        <v/>
      </c>
      <c r="F832" s="946" t="str">
        <f>IF(ISNA(VLOOKUP(A832,tsnz!$A:$G,7,FALSE)), "",(VLOOKUP(A832,tsnz!$A:$G,7,FALSE)))</f>
        <v/>
      </c>
      <c r="G832" s="911" t="str">
        <f t="array" ref="G832">IF(ISNA(VLOOKUP(A832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2" s="911"/>
      <c r="I832" s="911"/>
      <c r="J832" s="911"/>
      <c r="K832" s="911"/>
      <c r="L832" s="912">
        <f t="shared" si="1"/>
        <v>0</v>
      </c>
      <c r="M832" s="913">
        <f>IFERROR(__xludf.DUMMYFUNCTION("(sum(query(sort(transpose($G832:$K832), 1, false), ""select * limit 4"")))"),0.0)</f>
        <v>0</v>
      </c>
      <c r="N832" s="917"/>
      <c r="O832" s="917"/>
      <c r="P832" s="917"/>
      <c r="Q832" s="917"/>
      <c r="R832" s="911"/>
      <c r="S832" s="915"/>
      <c r="T832" s="915"/>
      <c r="U832" s="911"/>
    </row>
    <row r="833">
      <c r="A833" s="724">
        <v>8055.0</v>
      </c>
      <c r="B833" s="942">
        <f>VLOOKUP(A833,tsnz!A:F,6,FALSE)</f>
        <v>2025</v>
      </c>
      <c r="C833" s="943" t="str">
        <f>VLOOKUP(A833,tsnz!A:E,5,FALSE)</f>
        <v>Super</v>
      </c>
      <c r="D833" s="944" t="str">
        <f>VLOOKUP(A833,tsnz!A:B,2,FALSE)</f>
        <v>Ernie Maluschnig</v>
      </c>
      <c r="E833" s="945" t="str">
        <f>VLOOKUP(A833,'Team names'!A:G,7,FALSE)</f>
        <v/>
      </c>
      <c r="F833" s="946" t="str">
        <f>IF(ISNA(VLOOKUP(A833,tsnz!$A:$G,7,FALSE)), "",(VLOOKUP(A833,tsnz!$A:$G,7,FALSE)))</f>
        <v>B</v>
      </c>
      <c r="G833" s="911" t="str">
        <f t="array" ref="G833">IF(ISNA(VLOOKUP(A833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3" s="911"/>
      <c r="I833" s="911"/>
      <c r="J833" s="911"/>
      <c r="K833" s="911"/>
      <c r="L833" s="912">
        <f t="shared" si="1"/>
        <v>0</v>
      </c>
      <c r="M833" s="913">
        <f>IFERROR(__xludf.DUMMYFUNCTION("(sum(query(sort(transpose($G833:$K833), 1, false), ""select * limit 4"")))"),0.0)</f>
        <v>0</v>
      </c>
      <c r="N833" s="914"/>
      <c r="O833" s="911"/>
      <c r="P833" s="911"/>
      <c r="Q833" s="911"/>
      <c r="R833" s="911"/>
      <c r="S833" s="915"/>
      <c r="T833" s="915"/>
      <c r="U833" s="911"/>
    </row>
    <row r="834">
      <c r="A834" s="724">
        <v>8714.0</v>
      </c>
      <c r="B834" s="942">
        <f>VLOOKUP(A834,tsnz!A:F,6,FALSE)</f>
        <v>2025</v>
      </c>
      <c r="C834" s="943" t="str">
        <f>VLOOKUP(A834,tsnz!A:E,5,FALSE)</f>
        <v>Full</v>
      </c>
      <c r="D834" s="944" t="str">
        <f>VLOOKUP(A834,tsnz!A:B,2,FALSE)</f>
        <v>Geoff Hawtin</v>
      </c>
      <c r="E834" s="945" t="str">
        <f>VLOOKUP(A834,'Team names'!A:G,7,FALSE)</f>
        <v/>
      </c>
      <c r="F834" s="946" t="str">
        <f>IF(ISNA(VLOOKUP(A834,tsnz!$A:$G,7,FALSE)), "",(VLOOKUP(A834,tsnz!$A:$G,7,FALSE)))</f>
        <v>B</v>
      </c>
      <c r="G834" s="911" t="str">
        <f t="array" ref="G834">IF(ISNA(VLOOKUP(A834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4" s="911"/>
      <c r="I834" s="911"/>
      <c r="J834" s="911"/>
      <c r="K834" s="911"/>
      <c r="L834" s="912">
        <f t="shared" si="1"/>
        <v>0</v>
      </c>
      <c r="M834" s="913">
        <f>IFERROR(__xludf.DUMMYFUNCTION("(sum(query(sort(transpose($G834:$K834), 1, false), ""select * limit 4"")))"),0.0)</f>
        <v>0</v>
      </c>
      <c r="N834" s="914"/>
      <c r="O834" s="911"/>
      <c r="P834" s="911"/>
      <c r="Q834" s="911"/>
      <c r="R834" s="911"/>
      <c r="S834" s="915"/>
      <c r="T834" s="915"/>
      <c r="U834" s="911"/>
    </row>
    <row r="835">
      <c r="A835" s="724">
        <v>8862.0</v>
      </c>
      <c r="B835" s="942">
        <f>VLOOKUP(A835,tsnz!A:F,6,FALSE)</f>
        <v>2025</v>
      </c>
      <c r="C835" s="943" t="str">
        <f>VLOOKUP(A835,tsnz!A:E,5,FALSE)</f>
        <v>Junior</v>
      </c>
      <c r="D835" s="944" t="str">
        <f>VLOOKUP(A835,tsnz!A:B,2,FALSE)</f>
        <v>Knoah den Dulk</v>
      </c>
      <c r="E835" s="945" t="str">
        <f>VLOOKUP(A835,'Team names'!A:G,7,FALSE)</f>
        <v/>
      </c>
      <c r="F835" s="946" t="str">
        <f>IF(ISNA(VLOOKUP(A835,tsnz!$A:$G,7,FALSE)), "",(VLOOKUP(A835,tsnz!$A:$G,7,FALSE)))</f>
        <v>B</v>
      </c>
      <c r="G835" s="911" t="str">
        <f t="array" ref="G835">IF(ISNA(VLOOKUP(A835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5" s="911"/>
      <c r="I835" s="911"/>
      <c r="J835" s="911"/>
      <c r="K835" s="911"/>
      <c r="L835" s="912">
        <f t="shared" si="1"/>
        <v>0</v>
      </c>
      <c r="M835" s="913">
        <f>IFERROR(__xludf.DUMMYFUNCTION("(sum(query(sort(transpose($G835:$K835), 1, false), ""select * limit 4"")))"),0.0)</f>
        <v>0</v>
      </c>
      <c r="N835" s="917"/>
      <c r="O835" s="917"/>
      <c r="P835" s="917"/>
      <c r="Q835" s="917"/>
      <c r="R835" s="911"/>
      <c r="S835" s="918"/>
      <c r="T835" s="918"/>
      <c r="U835" s="913">
        <f>IFERROR(__xludf.DUMMYFUNCTION("(sum(query(sort(transpose($N835:$P835), 1, false), ""select * limit 4"")))"),0.0)</f>
        <v>0</v>
      </c>
    </row>
    <row r="836">
      <c r="A836" s="724">
        <v>8929.0</v>
      </c>
      <c r="B836" s="942">
        <f>VLOOKUP(A836,tsnz!A:F,6,FALSE)</f>
        <v>2025</v>
      </c>
      <c r="C836" s="943" t="str">
        <f>VLOOKUP(A836,tsnz!A:E,5,FALSE)</f>
        <v>Super</v>
      </c>
      <c r="D836" s="944" t="str">
        <f>VLOOKUP(A836,tsnz!A:B,2,FALSE)</f>
        <v>Terry Farnham</v>
      </c>
      <c r="E836" s="945" t="str">
        <f>VLOOKUP(A836,'Team names'!A:G,7,FALSE)</f>
        <v/>
      </c>
      <c r="F836" s="946" t="str">
        <f>IF(ISNA(VLOOKUP(A836,tsnz!$A:$G,7,FALSE)), "",(VLOOKUP(A836,tsnz!$A:$G,7,FALSE)))</f>
        <v/>
      </c>
      <c r="G836" s="911" t="str">
        <f t="array" ref="G836">IF(ISNA(VLOOKUP(A836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6" s="911"/>
      <c r="I836" s="911"/>
      <c r="J836" s="911"/>
      <c r="K836" s="911"/>
      <c r="L836" s="912">
        <f t="shared" si="1"/>
        <v>0</v>
      </c>
      <c r="M836" s="913">
        <f>IFERROR(__xludf.DUMMYFUNCTION("(sum(query(sort(transpose($G836:$K836), 1, false), ""select * limit 4"")))"),0.0)</f>
        <v>0</v>
      </c>
      <c r="N836" s="914"/>
      <c r="O836" s="911"/>
      <c r="P836" s="911"/>
      <c r="Q836" s="911"/>
      <c r="R836" s="911"/>
      <c r="S836" s="915"/>
      <c r="T836" s="915"/>
      <c r="U836" s="911"/>
    </row>
    <row r="837">
      <c r="A837" s="724">
        <v>9078.0</v>
      </c>
      <c r="B837" s="942">
        <f>VLOOKUP(A837,tsnz!A:F,6,FALSE)</f>
        <v>2025</v>
      </c>
      <c r="C837" s="943" t="str">
        <f>VLOOKUP(A837,tsnz!A:E,5,FALSE)</f>
        <v>Full</v>
      </c>
      <c r="D837" s="944" t="str">
        <f>VLOOKUP(A837,tsnz!A:B,2,FALSE)</f>
        <v>Paul Gray</v>
      </c>
      <c r="E837" s="945" t="str">
        <f>VLOOKUP(A837,'Team names'!A:G,7,FALSE)</f>
        <v/>
      </c>
      <c r="F837" s="946" t="str">
        <f>IF(ISNA(VLOOKUP(A837,tsnz!$A:$G,7,FALSE)), "",(VLOOKUP(A837,tsnz!$A:$G,7,FALSE)))</f>
        <v>B</v>
      </c>
      <c r="G837" s="911" t="str">
        <f t="array" ref="G837">IF(ISNA(VLOOKUP(A837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7" s="911"/>
      <c r="I837" s="911"/>
      <c r="J837" s="911"/>
      <c r="K837" s="911"/>
      <c r="L837" s="912">
        <f t="shared" si="1"/>
        <v>0</v>
      </c>
      <c r="M837" s="913">
        <f>IFERROR(__xludf.DUMMYFUNCTION("(sum(query(sort(transpose($G837:$K837), 1, false), ""select * limit 4"")))"),0.0)</f>
        <v>0</v>
      </c>
      <c r="N837" s="917"/>
      <c r="O837" s="917"/>
      <c r="P837" s="917"/>
      <c r="Q837" s="917"/>
      <c r="R837" s="911"/>
      <c r="S837" s="915"/>
      <c r="T837" s="915"/>
      <c r="U837" s="911"/>
    </row>
    <row r="838">
      <c r="A838" s="724">
        <v>9082.0</v>
      </c>
      <c r="B838" s="942">
        <f>VLOOKUP(A838,tsnz!A:F,6,FALSE)</f>
        <v>2025</v>
      </c>
      <c r="C838" s="943" t="str">
        <f>VLOOKUP(A838,tsnz!A:E,5,FALSE)</f>
        <v>Super</v>
      </c>
      <c r="D838" s="944" t="str">
        <f>VLOOKUP(A838,tsnz!A:B,2,FALSE)</f>
        <v>Malcolm Garland</v>
      </c>
      <c r="E838" s="945" t="str">
        <f>VLOOKUP(A838,'Team names'!A:G,7,FALSE)</f>
        <v/>
      </c>
      <c r="F838" s="946" t="str">
        <f>IF(ISNA(VLOOKUP(A838,tsnz!$A:$G,7,FALSE)), "",(VLOOKUP(A838,tsnz!$A:$G,7,FALSE)))</f>
        <v>B</v>
      </c>
      <c r="G838" s="911" t="str">
        <f t="array" ref="G838">IF(ISNA(VLOOKUP(A838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8" s="911"/>
      <c r="I838" s="911"/>
      <c r="J838" s="911"/>
      <c r="K838" s="911"/>
      <c r="L838" s="912">
        <f t="shared" si="1"/>
        <v>0</v>
      </c>
      <c r="M838" s="913">
        <f>IFERROR(__xludf.DUMMYFUNCTION("(sum(query(sort(transpose($G838:$K838), 1, false), ""select * limit 4"")))"),0.0)</f>
        <v>0</v>
      </c>
      <c r="N838" s="917"/>
      <c r="O838" s="917"/>
      <c r="P838" s="917"/>
      <c r="Q838" s="917"/>
      <c r="R838" s="911"/>
      <c r="S838" s="915"/>
      <c r="T838" s="915"/>
      <c r="U838" s="911"/>
    </row>
    <row r="839">
      <c r="A839" s="724">
        <v>9183.0</v>
      </c>
      <c r="B839" s="942">
        <f>VLOOKUP(A839,tsnz!A:F,6,FALSE)</f>
        <v>2025</v>
      </c>
      <c r="C839" s="943" t="str">
        <f>VLOOKUP(A839,tsnz!A:E,5,FALSE)</f>
        <v>Full</v>
      </c>
      <c r="D839" s="944" t="str">
        <f>VLOOKUP(A839,tsnz!A:B,2,FALSE)</f>
        <v>Richard Harrison-Lee</v>
      </c>
      <c r="E839" s="945" t="str">
        <f>VLOOKUP(A839,'Team names'!A:G,7,FALSE)</f>
        <v/>
      </c>
      <c r="F839" s="946" t="str">
        <f>IF(ISNA(VLOOKUP(A839,tsnz!$A:$G,7,FALSE)), "",(VLOOKUP(A839,tsnz!$A:$G,7,FALSE)))</f>
        <v/>
      </c>
      <c r="G839" s="911" t="str">
        <f t="array" ref="G839">IF(ISNA(VLOOKUP(A839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839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39" s="911"/>
      <c r="I839" s="911"/>
      <c r="J839" s="911"/>
      <c r="K839" s="911"/>
      <c r="L839" s="912">
        <f t="shared" si="1"/>
        <v>0</v>
      </c>
      <c r="M839" s="913">
        <f>IFERROR(__xludf.DUMMYFUNCTION("(sum(query(sort(transpose($G839:$K839), 1, false), ""select * limit 4"")))"),0.0)</f>
        <v>0</v>
      </c>
      <c r="N839" s="917"/>
      <c r="O839" s="917"/>
      <c r="P839" s="917"/>
      <c r="Q839" s="917"/>
      <c r="R839" s="911"/>
      <c r="S839" s="915"/>
      <c r="T839" s="915"/>
      <c r="U839" s="911"/>
    </row>
    <row r="840">
      <c r="A840" s="724">
        <v>9341.0</v>
      </c>
      <c r="B840" s="942">
        <f>VLOOKUP(A840,tsnz!A:F,6,FALSE)</f>
        <v>2025</v>
      </c>
      <c r="C840" s="943" t="str">
        <f>VLOOKUP(A840,tsnz!A:E,5,FALSE)</f>
        <v>Full</v>
      </c>
      <c r="D840" s="944" t="str">
        <f>VLOOKUP(A840,tsnz!A:B,2,FALSE)</f>
        <v>Graham Hay</v>
      </c>
      <c r="E840" s="945" t="str">
        <f>VLOOKUP(A840,'Team names'!A:G,7,FALSE)</f>
        <v/>
      </c>
      <c r="F840" s="946" t="str">
        <f>IF(ISNA(VLOOKUP(A840,tsnz!$A:$G,7,FALSE)), "",(VLOOKUP(A840,tsnz!$A:$G,7,FALSE)))</f>
        <v>C</v>
      </c>
      <c r="G840" s="911" t="str">
        <f t="array" ref="G840">IF(ISNA(VLOOKUP(A840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0" s="911"/>
      <c r="I840" s="911"/>
      <c r="J840" s="911"/>
      <c r="K840" s="911"/>
      <c r="L840" s="912">
        <f t="shared" si="1"/>
        <v>0</v>
      </c>
      <c r="M840" s="913">
        <f>IFERROR(__xludf.DUMMYFUNCTION("(sum(query(sort(transpose($G840:$K840), 1, false), ""select * limit 4"")))"),0.0)</f>
        <v>0</v>
      </c>
      <c r="N840" s="914"/>
      <c r="O840" s="911"/>
      <c r="P840" s="911"/>
      <c r="Q840" s="911"/>
      <c r="R840" s="911"/>
      <c r="S840" s="915"/>
      <c r="T840" s="915"/>
      <c r="U840" s="911"/>
    </row>
    <row r="841">
      <c r="A841" s="724">
        <v>9343.0</v>
      </c>
      <c r="B841" s="942">
        <f>VLOOKUP(A841,tsnz!A:F,6,FALSE)</f>
        <v>2025</v>
      </c>
      <c r="C841" s="943" t="str">
        <f>VLOOKUP(A841,tsnz!A:E,5,FALSE)</f>
        <v>Junior</v>
      </c>
      <c r="D841" s="944" t="str">
        <f>VLOOKUP(A841,tsnz!A:B,2,FALSE)</f>
        <v>Abby Hayes</v>
      </c>
      <c r="E841" s="945" t="str">
        <f>VLOOKUP(A841,'Team names'!A:G,7,FALSE)</f>
        <v/>
      </c>
      <c r="F841" s="946" t="str">
        <f>IF(ISNA(VLOOKUP(A841,tsnz!$A:$G,7,FALSE)), "",(VLOOKUP(A841,tsnz!$A:$G,7,FALSE)))</f>
        <v>D</v>
      </c>
      <c r="G841" s="911" t="str">
        <f t="array" ref="G841">IF(ISNA(VLOOKUP(A841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1" s="911"/>
      <c r="I841" s="911"/>
      <c r="J841" s="911"/>
      <c r="K841" s="911"/>
      <c r="L841" s="912">
        <f t="shared" si="1"/>
        <v>0</v>
      </c>
      <c r="M841" s="913">
        <f>IFERROR(__xludf.DUMMYFUNCTION("(sum(query(sort(transpose($G841:$K841), 1, false), ""select * limit 4"")))"),0.0)</f>
        <v>0</v>
      </c>
      <c r="N841" s="914"/>
      <c r="O841" s="911"/>
      <c r="P841" s="917"/>
      <c r="Q841" s="911"/>
      <c r="R841" s="911"/>
      <c r="S841" s="918"/>
      <c r="T841" s="918"/>
      <c r="U841" s="913">
        <f>IFERROR(__xludf.DUMMYFUNCTION("(sum(query(sort(transpose($N841:$P841), 1, false), ""select * limit 4"")))"),0.0)</f>
        <v>0</v>
      </c>
    </row>
    <row r="842">
      <c r="A842" s="724">
        <v>9372.0</v>
      </c>
      <c r="B842" s="942">
        <f>VLOOKUP(A842,tsnz!A:F,6,FALSE)</f>
        <v>2025</v>
      </c>
      <c r="C842" s="943" t="str">
        <f>VLOOKUP(A842,tsnz!A:E,5,FALSE)</f>
        <v>Full</v>
      </c>
      <c r="D842" s="944" t="str">
        <f>VLOOKUP(A842,tsnz!A:B,2,FALSE)</f>
        <v>Garry Ellem</v>
      </c>
      <c r="E842" s="945" t="str">
        <f>VLOOKUP(A842,'Team names'!A:G,7,FALSE)</f>
        <v/>
      </c>
      <c r="F842" s="946" t="str">
        <f>IF(ISNA(VLOOKUP(A842,tsnz!$A:$G,7,FALSE)), "",(VLOOKUP(A842,tsnz!$A:$G,7,FALSE)))</f>
        <v>A</v>
      </c>
      <c r="G842" s="911" t="str">
        <f t="array" ref="G842">IF(ISNA(VLOOKUP(A842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2" s="911"/>
      <c r="I842" s="911"/>
      <c r="J842" s="911"/>
      <c r="K842" s="911"/>
      <c r="L842" s="912">
        <f t="shared" si="1"/>
        <v>0</v>
      </c>
      <c r="M842" s="913">
        <f>IFERROR(__xludf.DUMMYFUNCTION("(sum(query(sort(transpose($G842:$K842), 1, false), ""select * limit 4"")))"),0.0)</f>
        <v>0</v>
      </c>
      <c r="N842" s="914"/>
      <c r="O842" s="911"/>
      <c r="P842" s="911"/>
      <c r="Q842" s="911"/>
      <c r="R842" s="911"/>
      <c r="S842" s="915"/>
      <c r="T842" s="915"/>
      <c r="U842" s="911"/>
    </row>
    <row r="843">
      <c r="A843" s="724">
        <v>9395.0</v>
      </c>
      <c r="B843" s="942">
        <f>VLOOKUP(A843,tsnz!A:F,6,FALSE)</f>
        <v>2025</v>
      </c>
      <c r="C843" s="943" t="str">
        <f>VLOOKUP(A843,tsnz!A:E,5,FALSE)</f>
        <v>Full</v>
      </c>
      <c r="D843" s="944" t="str">
        <f>VLOOKUP(A843,tsnz!A:B,2,FALSE)</f>
        <v>Shannon Askew</v>
      </c>
      <c r="E843" s="945" t="str">
        <f>VLOOKUP(A843,'Team names'!A:G,7,FALSE)</f>
        <v/>
      </c>
      <c r="F843" s="946" t="str">
        <f>IF(ISNA(VLOOKUP(A843,tsnz!$A:$G,7,FALSE)), "",(VLOOKUP(A843,tsnz!$A:$G,7,FALSE)))</f>
        <v>C</v>
      </c>
      <c r="G843" s="911" t="str">
        <f t="array" ref="G843">IF(ISNA(VLOOKUP(A843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3" s="911"/>
      <c r="I843" s="911"/>
      <c r="J843" s="911"/>
      <c r="K843" s="911"/>
      <c r="L843" s="912">
        <f t="shared" si="1"/>
        <v>0</v>
      </c>
      <c r="M843" s="913">
        <f>IFERROR(__xludf.DUMMYFUNCTION("(sum(query(sort(transpose($G843:$K843), 1, false), ""select * limit 4"")))"),0.0)</f>
        <v>0</v>
      </c>
      <c r="N843" s="914"/>
      <c r="O843" s="911"/>
      <c r="P843" s="911"/>
      <c r="Q843" s="911"/>
      <c r="R843" s="911"/>
      <c r="S843" s="915"/>
      <c r="T843" s="915"/>
      <c r="U843" s="911"/>
    </row>
    <row r="844">
      <c r="A844" s="724">
        <v>9471.0</v>
      </c>
      <c r="B844" s="942">
        <f>VLOOKUP(A844,tsnz!A:F,6,FALSE)</f>
        <v>2025</v>
      </c>
      <c r="C844" s="943" t="str">
        <f>VLOOKUP(A844,tsnz!A:E,5,FALSE)</f>
        <v>Full</v>
      </c>
      <c r="D844" s="944" t="str">
        <f>VLOOKUP(A844,tsnz!A:B,2,FALSE)</f>
        <v>Paul Bagg</v>
      </c>
      <c r="E844" s="945" t="str">
        <f>VLOOKUP(A844,'Team names'!A:G,7,FALSE)</f>
        <v/>
      </c>
      <c r="F844" s="946" t="str">
        <f>IF(ISNA(VLOOKUP(A844,tsnz!$A:$G,7,FALSE)), "",(VLOOKUP(A844,tsnz!$A:$G,7,FALSE)))</f>
        <v>B</v>
      </c>
      <c r="G844" s="911" t="str">
        <f t="array" ref="G844">IF(ISNA(VLOOKUP(A844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4" s="911"/>
      <c r="I844" s="911"/>
      <c r="J844" s="911"/>
      <c r="K844" s="911"/>
      <c r="L844" s="912">
        <f t="shared" si="1"/>
        <v>0</v>
      </c>
      <c r="M844" s="913">
        <f>IFERROR(__xludf.DUMMYFUNCTION("(sum(query(sort(transpose($G844:$K844), 1, false), ""select * limit 4"")))"),0.0)</f>
        <v>0</v>
      </c>
      <c r="N844" s="917"/>
      <c r="O844" s="917"/>
      <c r="P844" s="917"/>
      <c r="Q844" s="917"/>
      <c r="R844" s="911"/>
      <c r="S844" s="915"/>
      <c r="T844" s="915"/>
      <c r="U844" s="911"/>
    </row>
    <row r="845">
      <c r="A845" s="724">
        <v>9488.0</v>
      </c>
      <c r="B845" s="942">
        <f>VLOOKUP(A845,tsnz!A:F,6,FALSE)</f>
        <v>2025</v>
      </c>
      <c r="C845" s="943" t="str">
        <f>VLOOKUP(A845,tsnz!A:E,5,FALSE)</f>
        <v>Full</v>
      </c>
      <c r="D845" s="944" t="str">
        <f>VLOOKUP(A845,tsnz!A:B,2,FALSE)</f>
        <v>Greg Couper</v>
      </c>
      <c r="E845" s="945" t="str">
        <f>VLOOKUP(A845,'Team names'!A:G,7,FALSE)</f>
        <v/>
      </c>
      <c r="F845" s="946" t="str">
        <f>IF(ISNA(VLOOKUP(A845,tsnz!$A:$G,7,FALSE)), "",(VLOOKUP(A845,tsnz!$A:$G,7,FALSE)))</f>
        <v/>
      </c>
      <c r="G845" s="911" t="str">
        <f t="array" ref="G845">IF(ISNA(VLOOKUP(A845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5" s="911"/>
      <c r="I845" s="911"/>
      <c r="J845" s="911"/>
      <c r="K845" s="911"/>
      <c r="L845" s="912">
        <f t="shared" si="1"/>
        <v>0</v>
      </c>
      <c r="M845" s="913">
        <f>IFERROR(__xludf.DUMMYFUNCTION("(sum(query(sort(transpose($G845:$K845), 1, false), ""select * limit 4"")))"),0.0)</f>
        <v>0</v>
      </c>
      <c r="N845" s="914"/>
      <c r="O845" s="911"/>
      <c r="P845" s="911"/>
      <c r="Q845" s="911"/>
      <c r="R845" s="911"/>
      <c r="S845" s="915"/>
      <c r="T845" s="915"/>
      <c r="U845" s="911"/>
    </row>
    <row r="846">
      <c r="A846" s="724">
        <v>9521.0</v>
      </c>
      <c r="B846" s="942">
        <f>VLOOKUP(A846,tsnz!A:F,6,FALSE)</f>
        <v>2025</v>
      </c>
      <c r="C846" s="943" t="str">
        <f>VLOOKUP(A846,tsnz!A:E,5,FALSE)</f>
        <v>Super</v>
      </c>
      <c r="D846" s="944" t="str">
        <f>VLOOKUP(A846,tsnz!A:B,2,FALSE)</f>
        <v>Athol Henderson</v>
      </c>
      <c r="E846" s="945" t="str">
        <f>VLOOKUP(A846,'Team names'!A:G,7,FALSE)</f>
        <v/>
      </c>
      <c r="F846" s="946" t="str">
        <f>IF(ISNA(VLOOKUP(A846,tsnz!$A:$G,7,FALSE)), "",(VLOOKUP(A846,tsnz!$A:$G,7,FALSE)))</f>
        <v>D</v>
      </c>
      <c r="G846" s="911" t="str">
        <f t="array" ref="G846">IF(ISNA(VLOOKUP(A846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6" s="911"/>
      <c r="I846" s="911"/>
      <c r="J846" s="911"/>
      <c r="K846" s="911"/>
      <c r="L846" s="912">
        <f t="shared" si="1"/>
        <v>0</v>
      </c>
      <c r="M846" s="913">
        <f>IFERROR(__xludf.DUMMYFUNCTION("(sum(query(sort(transpose($G846:$K846), 1, false), ""select * limit 4"")))"),0.0)</f>
        <v>0</v>
      </c>
      <c r="N846" s="914"/>
      <c r="O846" s="911"/>
      <c r="P846" s="911"/>
      <c r="Q846" s="911"/>
      <c r="R846" s="911"/>
      <c r="S846" s="915"/>
      <c r="T846" s="915"/>
      <c r="U846" s="911"/>
    </row>
    <row r="847">
      <c r="A847" s="724">
        <v>9533.0</v>
      </c>
      <c r="B847" s="942">
        <f>VLOOKUP(A847,tsnz!A:F,6,FALSE)</f>
        <v>2025</v>
      </c>
      <c r="C847" s="943" t="str">
        <f>VLOOKUP(A847,tsnz!A:E,5,FALSE)</f>
        <v>Full</v>
      </c>
      <c r="D847" s="944" t="str">
        <f>VLOOKUP(A847,tsnz!A:B,2,FALSE)</f>
        <v>Brett MacLean</v>
      </c>
      <c r="E847" s="945" t="str">
        <f>VLOOKUP(A847,'Team names'!A:G,7,FALSE)</f>
        <v/>
      </c>
      <c r="F847" s="946" t="str">
        <f>IF(ISNA(VLOOKUP(A847,tsnz!$A:$G,7,FALSE)), "",(VLOOKUP(A847,tsnz!$A:$G,7,FALSE)))</f>
        <v>B</v>
      </c>
      <c r="G847" s="911" t="str">
        <f t="array" ref="G847">IF(ISNA(VLOOKUP(A847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7" s="911"/>
      <c r="I847" s="911"/>
      <c r="J847" s="911"/>
      <c r="K847" s="911"/>
      <c r="L847" s="912">
        <f t="shared" si="1"/>
        <v>0</v>
      </c>
      <c r="M847" s="913">
        <f>IFERROR(__xludf.DUMMYFUNCTION("(sum(query(sort(transpose($G847:$K847), 1, false), ""select * limit 4"")))"),0.0)</f>
        <v>0</v>
      </c>
      <c r="N847" s="914"/>
      <c r="O847" s="911"/>
      <c r="P847" s="911"/>
      <c r="Q847" s="911"/>
      <c r="R847" s="911"/>
      <c r="S847" s="915"/>
      <c r="T847" s="915"/>
      <c r="U847" s="911"/>
    </row>
    <row r="848">
      <c r="A848" s="724">
        <v>9556.0</v>
      </c>
      <c r="B848" s="942">
        <f>VLOOKUP(A848,tsnz!A:F,6,FALSE)</f>
        <v>2025</v>
      </c>
      <c r="C848" s="943" t="str">
        <f>VLOOKUP(A848,tsnz!A:E,5,FALSE)</f>
        <v>Family</v>
      </c>
      <c r="D848" s="944" t="str">
        <f>VLOOKUP(A848,tsnz!A:B,2,FALSE)</f>
        <v>Marie Briden</v>
      </c>
      <c r="E848" s="945" t="str">
        <f>VLOOKUP(A848,'Team names'!A:G,7,FALSE)</f>
        <v/>
      </c>
      <c r="F848" s="946" t="str">
        <f>IF(ISNA(VLOOKUP(A848,tsnz!$A:$G,7,FALSE)), "",(VLOOKUP(A848,tsnz!$A:$G,7,FALSE)))</f>
        <v>C</v>
      </c>
      <c r="G848" s="911" t="str">
        <f t="array" ref="G848">IF(ISNA(VLOOKUP(A848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8" s="911"/>
      <c r="I848" s="911"/>
      <c r="J848" s="911"/>
      <c r="K848" s="911"/>
      <c r="L848" s="912">
        <f t="shared" si="1"/>
        <v>0</v>
      </c>
      <c r="M848" s="913">
        <f>IFERROR(__xludf.DUMMYFUNCTION("(sum(query(sort(transpose($G848:$K848), 1, false), ""select * limit 4"")))"),0.0)</f>
        <v>0</v>
      </c>
      <c r="N848" s="917"/>
      <c r="O848" s="917"/>
      <c r="P848" s="917"/>
      <c r="Q848" s="917"/>
      <c r="R848" s="911"/>
      <c r="S848" s="915"/>
      <c r="T848" s="915"/>
      <c r="U848" s="911"/>
    </row>
    <row r="849">
      <c r="A849" s="724">
        <v>9566.0</v>
      </c>
      <c r="B849" s="942">
        <f>VLOOKUP(A849,tsnz!A:F,6,FALSE)</f>
        <v>2025</v>
      </c>
      <c r="C849" s="943" t="str">
        <f>VLOOKUP(A849,tsnz!A:E,5,FALSE)</f>
        <v>Junior</v>
      </c>
      <c r="D849" s="944" t="str">
        <f>VLOOKUP(A849,tsnz!A:B,2,FALSE)</f>
        <v>Liam Hay</v>
      </c>
      <c r="E849" s="945" t="str">
        <f>VLOOKUP(A849,'Team names'!A:G,7,FALSE)</f>
        <v/>
      </c>
      <c r="F849" s="946" t="str">
        <f>IF(ISNA(VLOOKUP(A849,tsnz!$A:$G,7,FALSE)), "",(VLOOKUP(A849,tsnz!$A:$G,7,FALSE)))</f>
        <v>B</v>
      </c>
      <c r="G849" s="911" t="str">
        <f t="array" ref="G849">IF(ISNA(VLOOKUP(A849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849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49" s="911"/>
      <c r="I849" s="911"/>
      <c r="J849" s="911"/>
      <c r="K849" s="911"/>
      <c r="L849" s="912">
        <f t="shared" si="1"/>
        <v>0</v>
      </c>
      <c r="M849" s="913">
        <f>IFERROR(__xludf.DUMMYFUNCTION("(sum(query(sort(transpose($G849:$K849), 1, false), ""select * limit 4"")))"),0.0)</f>
        <v>0</v>
      </c>
      <c r="N849" s="917"/>
      <c r="O849" s="917"/>
      <c r="P849" s="917"/>
      <c r="Q849" s="917"/>
      <c r="R849" s="911"/>
      <c r="S849" s="918"/>
      <c r="T849" s="918"/>
      <c r="U849" s="913">
        <f>IFERROR(__xludf.DUMMYFUNCTION("(sum(query(sort(transpose($N849:$P849), 1, false), ""select * limit 4"")))"),0.0)</f>
        <v>0</v>
      </c>
    </row>
    <row r="850">
      <c r="A850" s="724">
        <v>9595.0</v>
      </c>
      <c r="B850" s="942">
        <f>VLOOKUP(A850,tsnz!A:F,6,FALSE)</f>
        <v>2025</v>
      </c>
      <c r="C850" s="943" t="str">
        <f>VLOOKUP(A850,tsnz!A:E,5,FALSE)</f>
        <v>Junior</v>
      </c>
      <c r="D850" s="944" t="str">
        <f>VLOOKUP(A850,tsnz!A:B,2,FALSE)</f>
        <v>Riley Nelson</v>
      </c>
      <c r="E850" s="945" t="str">
        <f>VLOOKUP(A850,'Team names'!A:G,7,FALSE)</f>
        <v/>
      </c>
      <c r="F850" s="946" t="str">
        <f>IF(ISNA(VLOOKUP(A850,tsnz!$A:$G,7,FALSE)), "",(VLOOKUP(A850,tsnz!$A:$G,7,FALSE)))</f>
        <v>C</v>
      </c>
      <c r="G850" s="911" t="str">
        <f t="array" ref="G850">IF(ISNA(VLOOKUP(A850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0" s="911"/>
      <c r="I850" s="911"/>
      <c r="J850" s="911"/>
      <c r="K850" s="911"/>
      <c r="L850" s="912">
        <f t="shared" si="1"/>
        <v>0</v>
      </c>
      <c r="M850" s="913">
        <f>IFERROR(__xludf.DUMMYFUNCTION("(sum(query(sort(transpose($G850:$K850), 1, false), ""select * limit 4"")))"),0.0)</f>
        <v>0</v>
      </c>
      <c r="N850" s="917"/>
      <c r="O850" s="917"/>
      <c r="P850" s="917"/>
      <c r="Q850" s="917"/>
      <c r="R850" s="911"/>
      <c r="S850" s="918"/>
      <c r="T850" s="918"/>
      <c r="U850" s="913">
        <f>IFERROR(__xludf.DUMMYFUNCTION("(sum(query(sort(transpose($N850:$P850), 1, false), ""select * limit 4"")))"),0.0)</f>
        <v>0</v>
      </c>
    </row>
    <row r="851">
      <c r="A851" s="724">
        <v>9596.0</v>
      </c>
      <c r="B851" s="942">
        <f>VLOOKUP(A851,tsnz!A:F,6,FALSE)</f>
        <v>2025</v>
      </c>
      <c r="C851" s="943" t="str">
        <f>VLOOKUP(A851,tsnz!A:E,5,FALSE)</f>
        <v>Junior</v>
      </c>
      <c r="D851" s="944" t="str">
        <f>VLOOKUP(A851,tsnz!A:B,2,FALSE)</f>
        <v>Jaxin Dodds</v>
      </c>
      <c r="E851" s="945" t="str">
        <f>VLOOKUP(A851,'Team names'!A:G,7,FALSE)</f>
        <v/>
      </c>
      <c r="F851" s="946" t="str">
        <f>IF(ISNA(VLOOKUP(A851,tsnz!$A:$G,7,FALSE)), "",(VLOOKUP(A851,tsnz!$A:$G,7,FALSE)))</f>
        <v>D</v>
      </c>
      <c r="G851" s="911" t="str">
        <f t="array" ref="G851">IF(ISNA(VLOOKUP(A851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1" s="911"/>
      <c r="I851" s="911"/>
      <c r="J851" s="911"/>
      <c r="K851" s="911"/>
      <c r="L851" s="912">
        <f t="shared" si="1"/>
        <v>0</v>
      </c>
      <c r="M851" s="913">
        <f>IFERROR(__xludf.DUMMYFUNCTION("(sum(query(sort(transpose($G851:$K851), 1, false), ""select * limit 4"")))"),0.0)</f>
        <v>0</v>
      </c>
      <c r="N851" s="917"/>
      <c r="O851" s="917"/>
      <c r="P851" s="917"/>
      <c r="Q851" s="917"/>
      <c r="R851" s="911"/>
      <c r="S851" s="918"/>
      <c r="T851" s="918"/>
      <c r="U851" s="913">
        <f>IFERROR(__xludf.DUMMYFUNCTION("(sum(query(sort(transpose($N851:$P851), 1, false), ""select * limit 4"")))"),0.0)</f>
        <v>0</v>
      </c>
    </row>
    <row r="852">
      <c r="A852" s="724">
        <v>9597.0</v>
      </c>
      <c r="B852" s="942">
        <f>VLOOKUP(A852,tsnz!A:F,6,FALSE)</f>
        <v>2025</v>
      </c>
      <c r="C852" s="943" t="str">
        <f>VLOOKUP(A852,tsnz!A:E,5,FALSE)</f>
        <v>Junior</v>
      </c>
      <c r="D852" s="944" t="str">
        <f>VLOOKUP(A852,tsnz!A:B,2,FALSE)</f>
        <v>Connor Nelson</v>
      </c>
      <c r="E852" s="945" t="str">
        <f>VLOOKUP(A852,'Team names'!A:G,7,FALSE)</f>
        <v/>
      </c>
      <c r="F852" s="946" t="str">
        <f>IF(ISNA(VLOOKUP(A852,tsnz!$A:$G,7,FALSE)), "",(VLOOKUP(A852,tsnz!$A:$G,7,FALSE)))</f>
        <v>C</v>
      </c>
      <c r="G852" s="911" t="str">
        <f t="array" ref="G852">IF(ISNA(VLOOKUP(A852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2" s="911"/>
      <c r="I852" s="911"/>
      <c r="J852" s="911"/>
      <c r="K852" s="911"/>
      <c r="L852" s="912">
        <f t="shared" si="1"/>
        <v>0</v>
      </c>
      <c r="M852" s="913">
        <f>IFERROR(__xludf.DUMMYFUNCTION("(sum(query(sort(transpose($G852:$K852), 1, false), ""select * limit 4"")))"),0.0)</f>
        <v>0</v>
      </c>
      <c r="N852" s="914"/>
      <c r="O852" s="911"/>
      <c r="P852" s="917"/>
      <c r="Q852" s="911"/>
      <c r="R852" s="911"/>
      <c r="S852" s="918"/>
      <c r="T852" s="918"/>
      <c r="U852" s="913">
        <f>IFERROR(__xludf.DUMMYFUNCTION("(sum(query(sort(transpose($N852:$P852), 1, false), ""select * limit 4"")))"),0.0)</f>
        <v>0</v>
      </c>
    </row>
    <row r="853">
      <c r="A853" s="724">
        <v>9637.0</v>
      </c>
      <c r="B853" s="942">
        <f>VLOOKUP(A853,tsnz!A:F,6,FALSE)</f>
        <v>2025</v>
      </c>
      <c r="C853" s="943" t="str">
        <f>VLOOKUP(A853,tsnz!A:E,5,FALSE)</f>
        <v>Junior</v>
      </c>
      <c r="D853" s="944" t="str">
        <f>VLOOKUP(A853,tsnz!A:B,2,FALSE)</f>
        <v>Connor Griffiths</v>
      </c>
      <c r="E853" s="945" t="str">
        <f>VLOOKUP(A853,'Team names'!A:G,7,FALSE)</f>
        <v/>
      </c>
      <c r="F853" s="946" t="str">
        <f>IF(ISNA(VLOOKUP(A853,tsnz!$A:$G,7,FALSE)), "",(VLOOKUP(A853,tsnz!$A:$G,7,FALSE)))</f>
        <v>C</v>
      </c>
      <c r="G853" s="911" t="str">
        <f t="array" ref="G853">IF(ISNA(VLOOKUP(A853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3" s="911"/>
      <c r="I853" s="911"/>
      <c r="J853" s="911"/>
      <c r="K853" s="911"/>
      <c r="L853" s="912">
        <f t="shared" si="1"/>
        <v>0</v>
      </c>
      <c r="M853" s="913">
        <f>IFERROR(__xludf.DUMMYFUNCTION("(sum(query(sort(transpose($G853:$K853), 1, false), ""select * limit 4"")))"),0.0)</f>
        <v>0</v>
      </c>
      <c r="N853" s="914"/>
      <c r="O853" s="911"/>
      <c r="P853" s="917"/>
      <c r="Q853" s="911"/>
      <c r="R853" s="911"/>
      <c r="S853" s="918"/>
      <c r="T853" s="918"/>
      <c r="U853" s="913">
        <f>IFERROR(__xludf.DUMMYFUNCTION("(sum(query(sort(transpose($N853:$P853), 1, false), ""select * limit 4"")))"),0.0)</f>
        <v>0</v>
      </c>
    </row>
    <row r="854">
      <c r="A854" s="724">
        <v>9668.0</v>
      </c>
      <c r="B854" s="942">
        <f>VLOOKUP(A854,tsnz!A:F,6,FALSE)</f>
        <v>2025</v>
      </c>
      <c r="C854" s="943" t="str">
        <f>VLOOKUP(A854,tsnz!A:E,5,FALSE)</f>
        <v>Junior</v>
      </c>
      <c r="D854" s="944" t="str">
        <f>VLOOKUP(A854,tsnz!A:B,2,FALSE)</f>
        <v>Charlotte Elliott</v>
      </c>
      <c r="E854" s="945" t="str">
        <f>VLOOKUP(A854,'Team names'!A:G,7,FALSE)</f>
        <v/>
      </c>
      <c r="F854" s="946" t="str">
        <f>IF(ISNA(VLOOKUP(A854,tsnz!$A:$G,7,FALSE)), "",(VLOOKUP(A854,tsnz!$A:$G,7,FALSE)))</f>
        <v>B</v>
      </c>
      <c r="G854" s="911" t="str">
        <f t="array" ref="G854">IF(ISNA(VLOOKUP(A854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4" s="911"/>
      <c r="I854" s="911"/>
      <c r="J854" s="911"/>
      <c r="K854" s="911"/>
      <c r="L854" s="912">
        <f t="shared" si="1"/>
        <v>0</v>
      </c>
      <c r="M854" s="913">
        <f>IFERROR(__xludf.DUMMYFUNCTION("(sum(query(sort(transpose($G854:$K854), 1, false), ""select * limit 4"")))"),0.0)</f>
        <v>0</v>
      </c>
      <c r="N854" s="914"/>
      <c r="O854" s="911"/>
      <c r="P854" s="917"/>
      <c r="Q854" s="911"/>
      <c r="R854" s="911"/>
      <c r="S854" s="918"/>
      <c r="T854" s="918"/>
      <c r="U854" s="913">
        <f>IFERROR(__xludf.DUMMYFUNCTION("(sum(query(sort(transpose($N854:$P854), 1, false), ""select * limit 4"")))"),0.0)</f>
        <v>0</v>
      </c>
    </row>
    <row r="855">
      <c r="A855" s="724">
        <v>9959.0</v>
      </c>
      <c r="B855" s="942">
        <f>VLOOKUP(A855,tsnz!A:F,6,FALSE)</f>
        <v>2025</v>
      </c>
      <c r="C855" s="943" t="str">
        <f>VLOOKUP(A855,tsnz!A:E,5,FALSE)</f>
        <v>Junior</v>
      </c>
      <c r="D855" s="944" t="str">
        <f>VLOOKUP(A855,tsnz!A:B,2,FALSE)</f>
        <v>Cruise Cathcart</v>
      </c>
      <c r="E855" s="945" t="str">
        <f>VLOOKUP(A855,'Team names'!A:G,7,FALSE)</f>
        <v/>
      </c>
      <c r="F855" s="946" t="str">
        <f>IF(ISNA(VLOOKUP(A855,tsnz!$A:$G,7,FALSE)), "",(VLOOKUP(A855,tsnz!$A:$G,7,FALSE)))</f>
        <v>D</v>
      </c>
      <c r="G855" s="911" t="str">
        <f t="array" ref="G855">IF(ISNA(VLOOKUP(A855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5" s="911"/>
      <c r="I855" s="911"/>
      <c r="J855" s="911"/>
      <c r="K855" s="911"/>
      <c r="L855" s="912">
        <f t="shared" si="1"/>
        <v>0</v>
      </c>
      <c r="M855" s="913">
        <f>IFERROR(__xludf.DUMMYFUNCTION("(sum(query(sort(transpose($G855:$K855), 1, false), ""select * limit 4"")))"),0.0)</f>
        <v>0</v>
      </c>
      <c r="N855" s="914"/>
      <c r="O855" s="911"/>
      <c r="P855" s="917"/>
      <c r="Q855" s="911"/>
      <c r="R855" s="911"/>
      <c r="S855" s="918"/>
      <c r="T855" s="918"/>
      <c r="U855" s="913">
        <f>IFERROR(__xludf.DUMMYFUNCTION("(sum(query(sort(transpose($N855:$P855), 1, false), ""select * limit 4"")))"),0.0)</f>
        <v>0</v>
      </c>
    </row>
    <row r="856">
      <c r="A856" s="724">
        <v>10003.0</v>
      </c>
      <c r="B856" s="942">
        <f>VLOOKUP(A856,tsnz!A:F,6,FALSE)</f>
        <v>2026</v>
      </c>
      <c r="C856" s="943" t="str">
        <f>VLOOKUP(A856,tsnz!A:E,5,FALSE)</f>
        <v>Junior</v>
      </c>
      <c r="D856" s="944" t="str">
        <f>VLOOKUP(A856,tsnz!A:B,2,FALSE)</f>
        <v>Izzy Piper</v>
      </c>
      <c r="E856" s="945" t="str">
        <f>VLOOKUP(A856,'Team names'!A:G,7,FALSE)</f>
        <v/>
      </c>
      <c r="F856" s="946" t="str">
        <f>IF(ISNA(VLOOKUP(A856,tsnz!$A:$G,7,FALSE)), "",(VLOOKUP(A856,tsnz!$A:$G,7,FALSE)))</f>
        <v>A</v>
      </c>
      <c r="G856" s="911" t="str">
        <f t="array" ref="G856">IF(ISNA(VLOOKUP(A856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6" s="911"/>
      <c r="I856" s="911"/>
      <c r="J856" s="911"/>
      <c r="K856" s="911"/>
      <c r="L856" s="912">
        <f t="shared" si="1"/>
        <v>0</v>
      </c>
      <c r="M856" s="913">
        <f>IFERROR(__xludf.DUMMYFUNCTION("(sum(query(sort(transpose($G856:$K856), 1, false), ""select * limit 4"")))"),0.0)</f>
        <v>0</v>
      </c>
      <c r="N856" s="917"/>
      <c r="O856" s="917"/>
      <c r="P856" s="917"/>
      <c r="Q856" s="917"/>
      <c r="R856" s="911"/>
      <c r="S856" s="918"/>
      <c r="T856" s="918"/>
      <c r="U856" s="913">
        <f>IFERROR(__xludf.DUMMYFUNCTION("(sum(query(sort(transpose($N856:$P856), 1, false), ""select * limit 4"")))"),0.0)</f>
        <v>0</v>
      </c>
    </row>
    <row r="857">
      <c r="A857" s="724">
        <v>10006.0</v>
      </c>
      <c r="B857" s="942">
        <f>VLOOKUP(A857,tsnz!A:F,6,FALSE)</f>
        <v>2025</v>
      </c>
      <c r="C857" s="943" t="str">
        <f>VLOOKUP(A857,tsnz!A:E,5,FALSE)</f>
        <v>Junior</v>
      </c>
      <c r="D857" s="944" t="str">
        <f>VLOOKUP(A857,tsnz!A:B,2,FALSE)</f>
        <v>Lucas Harnett</v>
      </c>
      <c r="E857" s="945" t="str">
        <f>VLOOKUP(A857,'Team names'!A:G,7,FALSE)</f>
        <v/>
      </c>
      <c r="F857" s="946" t="str">
        <f>IF(ISNA(VLOOKUP(A857,tsnz!$A:$G,7,FALSE)), "",(VLOOKUP(A857,tsnz!$A:$G,7,FALSE)))</f>
        <v>D</v>
      </c>
      <c r="G857" s="911" t="str">
        <f t="array" ref="G857">IF(ISNA(VLOOKUP(A857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7" s="911"/>
      <c r="I857" s="911"/>
      <c r="J857" s="911"/>
      <c r="K857" s="911"/>
      <c r="L857" s="912">
        <f t="shared" si="1"/>
        <v>0</v>
      </c>
      <c r="M857" s="913">
        <f>IFERROR(__xludf.DUMMYFUNCTION("(sum(query(sort(transpose($G857:$K857), 1, false), ""select * limit 4"")))"),0.0)</f>
        <v>0</v>
      </c>
      <c r="N857" s="917"/>
      <c r="O857" s="917"/>
      <c r="P857" s="917"/>
      <c r="Q857" s="917"/>
      <c r="R857" s="911"/>
      <c r="S857" s="918"/>
      <c r="T857" s="918"/>
      <c r="U857" s="913">
        <f>IFERROR(__xludf.DUMMYFUNCTION("(sum(query(sort(transpose($N857:$P857), 1, false), ""select * limit 4"")))"),0.0)</f>
        <v>0</v>
      </c>
    </row>
    <row r="858">
      <c r="A858" s="724">
        <v>10067.0</v>
      </c>
      <c r="B858" s="942">
        <f>VLOOKUP(A858,tsnz!A:F,6,FALSE)</f>
        <v>2025</v>
      </c>
      <c r="C858" s="943" t="str">
        <f>VLOOKUP(A858,tsnz!A:E,5,FALSE)</f>
        <v>Full</v>
      </c>
      <c r="D858" s="944" t="str">
        <f>VLOOKUP(A858,tsnz!A:B,2,FALSE)</f>
        <v>Bruce WIlson</v>
      </c>
      <c r="E858" s="945" t="str">
        <f>VLOOKUP(A858,'Team names'!A:G,7,FALSE)</f>
        <v/>
      </c>
      <c r="F858" s="946" t="str">
        <f>IF(ISNA(VLOOKUP(A858,tsnz!$A:$G,7,FALSE)), "",(VLOOKUP(A858,tsnz!$A:$G,7,FALSE)))</f>
        <v>C</v>
      </c>
      <c r="G858" s="911" t="str">
        <f t="array" ref="G858">IF(ISNA(VLOOKUP(A858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8" s="911"/>
      <c r="I858" s="911"/>
      <c r="J858" s="911"/>
      <c r="K858" s="911"/>
      <c r="L858" s="912">
        <f t="shared" si="1"/>
        <v>0</v>
      </c>
      <c r="M858" s="913">
        <f>IFERROR(__xludf.DUMMYFUNCTION("(sum(query(sort(transpose($G858:$K858), 1, false), ""select * limit 4"")))"),0.0)</f>
        <v>0</v>
      </c>
      <c r="N858" s="914"/>
      <c r="O858" s="911"/>
      <c r="P858" s="911"/>
      <c r="Q858" s="911"/>
      <c r="R858" s="911"/>
      <c r="S858" s="915"/>
      <c r="T858" s="915"/>
      <c r="U858" s="911"/>
    </row>
    <row r="859">
      <c r="A859" s="724">
        <v>10077.0</v>
      </c>
      <c r="B859" s="942">
        <f>VLOOKUP(A859,tsnz!A:F,6,FALSE)</f>
        <v>2026</v>
      </c>
      <c r="C859" s="943" t="str">
        <f>VLOOKUP(A859,tsnz!A:E,5,FALSE)</f>
        <v>Full</v>
      </c>
      <c r="D859" s="944" t="str">
        <f>VLOOKUP(A859,tsnz!A:B,2,FALSE)</f>
        <v>Deanna Maclean</v>
      </c>
      <c r="E859" s="945" t="str">
        <f>VLOOKUP(A859,'Team names'!A:G,7,FALSE)</f>
        <v/>
      </c>
      <c r="F859" s="946" t="str">
        <f>IF(ISNA(VLOOKUP(A859,tsnz!$A:$G,7,FALSE)), "",(VLOOKUP(A859,tsnz!$A:$G,7,FALSE)))</f>
        <v>B</v>
      </c>
      <c r="G859" s="911" t="str">
        <f t="array" ref="G859">IF(ISNA(VLOOKUP(A859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859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59" s="911"/>
      <c r="I859" s="911"/>
      <c r="J859" s="911"/>
      <c r="K859" s="911"/>
      <c r="L859" s="912">
        <f t="shared" si="1"/>
        <v>0</v>
      </c>
      <c r="M859" s="913">
        <f>IFERROR(__xludf.DUMMYFUNCTION("(sum(query(sort(transpose($G859:$K859), 1, false), ""select * limit 4"")))"),0.0)</f>
        <v>0</v>
      </c>
      <c r="N859" s="914"/>
      <c r="O859" s="911"/>
      <c r="P859" s="911"/>
      <c r="Q859" s="911"/>
      <c r="R859" s="911"/>
      <c r="S859" s="915"/>
      <c r="T859" s="915"/>
      <c r="U859" s="911"/>
    </row>
    <row r="860">
      <c r="A860" s="724">
        <v>10082.0</v>
      </c>
      <c r="B860" s="942">
        <f>VLOOKUP(A860,tsnz!A:F,6,FALSE)</f>
        <v>2026</v>
      </c>
      <c r="C860" s="943" t="str">
        <f>VLOOKUP(A860,tsnz!A:E,5,FALSE)</f>
        <v>Junior</v>
      </c>
      <c r="D860" s="944" t="str">
        <f>VLOOKUP(A860,tsnz!A:B,2,FALSE)</f>
        <v>Devon Jones</v>
      </c>
      <c r="E860" s="945" t="str">
        <f>VLOOKUP(A860,'Team names'!A:G,7,FALSE)</f>
        <v/>
      </c>
      <c r="F860" s="946" t="str">
        <f>IF(ISNA(VLOOKUP(A860,tsnz!$A:$G,7,FALSE)), "",(VLOOKUP(A860,tsnz!$A:$G,7,FALSE)))</f>
        <v>B</v>
      </c>
      <c r="G860" s="911" t="str">
        <f t="array" ref="G860">IF(ISNA(VLOOKUP(A860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0" s="911"/>
      <c r="I860" s="911"/>
      <c r="J860" s="911"/>
      <c r="K860" s="911"/>
      <c r="L860" s="912">
        <f t="shared" si="1"/>
        <v>0</v>
      </c>
      <c r="M860" s="913">
        <f>IFERROR(__xludf.DUMMYFUNCTION("(sum(query(sort(transpose($G860:$K860), 1, false), ""select * limit 4"")))"),0.0)</f>
        <v>0</v>
      </c>
      <c r="N860" s="914"/>
      <c r="O860" s="911"/>
      <c r="P860" s="917"/>
      <c r="Q860" s="911"/>
      <c r="R860" s="911"/>
      <c r="S860" s="918"/>
      <c r="T860" s="918"/>
      <c r="U860" s="913">
        <f>IFERROR(__xludf.DUMMYFUNCTION("(sum(query(sort(transpose($N860:$P860), 1, false), ""select * limit 4"")))"),0.0)</f>
        <v>0</v>
      </c>
    </row>
    <row r="861">
      <c r="A861" s="724">
        <v>10083.0</v>
      </c>
      <c r="B861" s="942">
        <f>VLOOKUP(A861,tsnz!A:F,6,FALSE)</f>
        <v>2026</v>
      </c>
      <c r="C861" s="943" t="str">
        <f>VLOOKUP(A861,tsnz!A:E,5,FALSE)</f>
        <v>Super</v>
      </c>
      <c r="D861" s="944" t="str">
        <f>VLOOKUP(A861,tsnz!A:B,2,FALSE)</f>
        <v>Kelvin Black</v>
      </c>
      <c r="E861" s="945" t="str">
        <f>VLOOKUP(A861,'Team names'!A:G,7,FALSE)</f>
        <v/>
      </c>
      <c r="F861" s="946" t="str">
        <f>IF(ISNA(VLOOKUP(A861,tsnz!$A:$G,7,FALSE)), "",(VLOOKUP(A861,tsnz!$A:$G,7,FALSE)))</f>
        <v>None</v>
      </c>
      <c r="G861" s="911" t="str">
        <f t="array" ref="G861">IF(ISNA(VLOOKUP(A861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1" s="911"/>
      <c r="I861" s="911"/>
      <c r="J861" s="911"/>
      <c r="K861" s="911"/>
      <c r="L861" s="912">
        <f t="shared" si="1"/>
        <v>0</v>
      </c>
      <c r="M861" s="913">
        <f>IFERROR(__xludf.DUMMYFUNCTION("(sum(query(sort(transpose($G861:$K861), 1, false), ""select * limit 4"")))"),0.0)</f>
        <v>0</v>
      </c>
      <c r="N861" s="917"/>
      <c r="O861" s="917"/>
      <c r="P861" s="917"/>
      <c r="Q861" s="917"/>
      <c r="R861" s="911"/>
      <c r="S861" s="915"/>
      <c r="T861" s="915"/>
      <c r="U861" s="911"/>
    </row>
    <row r="862">
      <c r="A862" s="724">
        <v>10085.0</v>
      </c>
      <c r="B862" s="942">
        <f>VLOOKUP(A862,tsnz!A:F,6,FALSE)</f>
        <v>2025</v>
      </c>
      <c r="C862" s="943" t="str">
        <f>VLOOKUP(A862,tsnz!A:E,5,FALSE)</f>
        <v>Junior</v>
      </c>
      <c r="D862" s="944" t="str">
        <f>VLOOKUP(A862,tsnz!A:B,2,FALSE)</f>
        <v>Harriet Carter Trotman</v>
      </c>
      <c r="E862" s="945" t="str">
        <f>VLOOKUP(A862,'Team names'!A:G,7,FALSE)</f>
        <v/>
      </c>
      <c r="F862" s="946" t="str">
        <f>IF(ISNA(VLOOKUP(A862,tsnz!$A:$G,7,FALSE)), "",(VLOOKUP(A862,tsnz!$A:$G,7,FALSE)))</f>
        <v>B</v>
      </c>
      <c r="G862" s="911" t="str">
        <f t="array" ref="G862">IF(ISNA(VLOOKUP(A862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2" s="911"/>
      <c r="I862" s="911"/>
      <c r="J862" s="911"/>
      <c r="K862" s="911"/>
      <c r="L862" s="912">
        <f t="shared" si="1"/>
        <v>0</v>
      </c>
      <c r="M862" s="913">
        <f>IFERROR(__xludf.DUMMYFUNCTION("(sum(query(sort(transpose($G862:$K862), 1, false), ""select * limit 4"")))"),0.0)</f>
        <v>0</v>
      </c>
      <c r="N862" s="914"/>
      <c r="O862" s="911"/>
      <c r="P862" s="917"/>
      <c r="Q862" s="911"/>
      <c r="R862" s="911"/>
      <c r="S862" s="918"/>
      <c r="T862" s="918"/>
      <c r="U862" s="913">
        <f>IFERROR(__xludf.DUMMYFUNCTION("(sum(query(sort(transpose($N862:$P862), 1, false), ""select * limit 4"")))"),0.0)</f>
        <v>0</v>
      </c>
    </row>
    <row r="863">
      <c r="A863" s="724">
        <v>10088.0</v>
      </c>
      <c r="B863" s="942">
        <f>VLOOKUP(A863,tsnz!A:F,6,FALSE)</f>
        <v>2025</v>
      </c>
      <c r="C863" s="943" t="str">
        <f>VLOOKUP(A863,tsnz!A:E,5,FALSE)</f>
        <v>Full</v>
      </c>
      <c r="D863" s="944" t="str">
        <f>VLOOKUP(A863,tsnz!A:B,2,FALSE)</f>
        <v>Shane Gregoran</v>
      </c>
      <c r="E863" s="945" t="str">
        <f>VLOOKUP(A863,'Team names'!A:G,7,FALSE)</f>
        <v/>
      </c>
      <c r="F863" s="946" t="str">
        <f>IF(ISNA(VLOOKUP(A863,tsnz!$A:$G,7,FALSE)), "",(VLOOKUP(A863,tsnz!$A:$G,7,FALSE)))</f>
        <v>C</v>
      </c>
      <c r="G863" s="911" t="str">
        <f t="array" ref="G863">IF(ISNA(VLOOKUP(A863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3" s="911"/>
      <c r="I863" s="911"/>
      <c r="J863" s="911"/>
      <c r="K863" s="911"/>
      <c r="L863" s="912">
        <f t="shared" si="1"/>
        <v>0</v>
      </c>
      <c r="M863" s="913">
        <f>IFERROR(__xludf.DUMMYFUNCTION("(sum(query(sort(transpose($G863:$K863), 1, false), ""select * limit 4"")))"),0.0)</f>
        <v>0</v>
      </c>
      <c r="N863" s="917"/>
      <c r="O863" s="917"/>
      <c r="P863" s="917"/>
      <c r="Q863" s="917"/>
      <c r="R863" s="911"/>
      <c r="S863" s="915"/>
      <c r="T863" s="915"/>
      <c r="U863" s="911"/>
    </row>
    <row r="864">
      <c r="A864" s="724">
        <v>10154.0</v>
      </c>
      <c r="B864" s="942">
        <f>VLOOKUP(A864,tsnz!A:F,6,FALSE)</f>
        <v>2025</v>
      </c>
      <c r="C864" s="943" t="str">
        <f>VLOOKUP(A864,tsnz!A:E,5,FALSE)</f>
        <v>Junior</v>
      </c>
      <c r="D864" s="944" t="str">
        <f>VLOOKUP(A864,tsnz!A:B,2,FALSE)</f>
        <v>Quinn Dickson</v>
      </c>
      <c r="E864" s="945" t="str">
        <f>VLOOKUP(A864,'Team names'!A:G,7,FALSE)</f>
        <v/>
      </c>
      <c r="F864" s="946" t="str">
        <f>IF(ISNA(VLOOKUP(A864,tsnz!$A:$G,7,FALSE)), "",(VLOOKUP(A864,tsnz!$A:$G,7,FALSE)))</f>
        <v>D</v>
      </c>
      <c r="G864" s="911" t="str">
        <f t="array" ref="G864">IF(ISNA(VLOOKUP(A864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4" s="911"/>
      <c r="I864" s="911"/>
      <c r="J864" s="911"/>
      <c r="K864" s="911"/>
      <c r="L864" s="912">
        <f t="shared" si="1"/>
        <v>0</v>
      </c>
      <c r="M864" s="913">
        <f>IFERROR(__xludf.DUMMYFUNCTION("(sum(query(sort(transpose($G864:$K864), 1, false), ""select * limit 4"")))"),0.0)</f>
        <v>0</v>
      </c>
      <c r="N864" s="917"/>
      <c r="O864" s="917"/>
      <c r="P864" s="917"/>
      <c r="Q864" s="917"/>
      <c r="R864" s="911"/>
      <c r="S864" s="918"/>
      <c r="T864" s="918"/>
      <c r="U864" s="913">
        <f>IFERROR(__xludf.DUMMYFUNCTION("(sum(query(sort(transpose($N864:$P864), 1, false), ""select * limit 4"")))"),0.0)</f>
        <v>0</v>
      </c>
    </row>
    <row r="865">
      <c r="A865" s="724">
        <v>10155.0</v>
      </c>
      <c r="B865" s="942">
        <f>VLOOKUP(A865,tsnz!A:F,6,FALSE)</f>
        <v>2025</v>
      </c>
      <c r="C865" s="943" t="str">
        <f>VLOOKUP(A865,tsnz!A:E,5,FALSE)</f>
        <v>Junior</v>
      </c>
      <c r="D865" s="944" t="str">
        <f>VLOOKUP(A865,tsnz!A:B,2,FALSE)</f>
        <v>Eden Dickson</v>
      </c>
      <c r="E865" s="945" t="str">
        <f>VLOOKUP(A865,'Team names'!A:G,7,FALSE)</f>
        <v/>
      </c>
      <c r="F865" s="946" t="str">
        <f>IF(ISNA(VLOOKUP(A865,tsnz!$A:$G,7,FALSE)), "",(VLOOKUP(A865,tsnz!$A:$G,7,FALSE)))</f>
        <v>D</v>
      </c>
      <c r="G865" s="911" t="str">
        <f t="array" ref="G865">IF(ISNA(VLOOKUP(A865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5" s="911"/>
      <c r="I865" s="911"/>
      <c r="J865" s="911"/>
      <c r="K865" s="911"/>
      <c r="L865" s="912">
        <f t="shared" si="1"/>
        <v>0</v>
      </c>
      <c r="M865" s="913">
        <f>IFERROR(__xludf.DUMMYFUNCTION("(sum(query(sort(transpose($G865:$K865), 1, false), ""select * limit 4"")))"),0.0)</f>
        <v>0</v>
      </c>
      <c r="N865" s="914"/>
      <c r="O865" s="911"/>
      <c r="P865" s="917"/>
      <c r="Q865" s="911"/>
      <c r="R865" s="911"/>
      <c r="S865" s="918"/>
      <c r="T865" s="918"/>
      <c r="U865" s="913">
        <f>IFERROR(__xludf.DUMMYFUNCTION("(sum(query(sort(transpose($N865:$P865), 1, false), ""select * limit 4"")))"),0.0)</f>
        <v>0</v>
      </c>
    </row>
    <row r="866">
      <c r="A866" s="724">
        <v>10180.0</v>
      </c>
      <c r="B866" s="942">
        <f>VLOOKUP(A866,tsnz!A:F,6,FALSE)</f>
        <v>2025</v>
      </c>
      <c r="C866" s="943" t="str">
        <f>VLOOKUP(A866,tsnz!A:E,5,FALSE)</f>
        <v>Super</v>
      </c>
      <c r="D866" s="944" t="str">
        <f>VLOOKUP(A866,tsnz!A:B,2,FALSE)</f>
        <v>Anne Marie Kidson</v>
      </c>
      <c r="E866" s="945" t="str">
        <f>VLOOKUP(A866,'Team names'!A:G,7,FALSE)</f>
        <v/>
      </c>
      <c r="F866" s="946" t="str">
        <f>IF(ISNA(VLOOKUP(A866,tsnz!$A:$G,7,FALSE)), "",(VLOOKUP(A866,tsnz!$A:$G,7,FALSE)))</f>
        <v>None</v>
      </c>
      <c r="G866" s="911" t="str">
        <f t="array" ref="G866">IF(ISNA(VLOOKUP(A866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6" s="911"/>
      <c r="I866" s="911"/>
      <c r="J866" s="911"/>
      <c r="K866" s="911"/>
      <c r="L866" s="912">
        <f t="shared" si="1"/>
        <v>0</v>
      </c>
      <c r="M866" s="913">
        <f>IFERROR(__xludf.DUMMYFUNCTION("(sum(query(sort(transpose($G866:$K866), 1, false), ""select * limit 4"")))"),0.0)</f>
        <v>0</v>
      </c>
      <c r="N866" s="914"/>
      <c r="O866" s="911"/>
      <c r="P866" s="911"/>
      <c r="Q866" s="911"/>
      <c r="R866" s="911"/>
      <c r="S866" s="915"/>
      <c r="T866" s="915"/>
      <c r="U866" s="911"/>
    </row>
    <row r="867">
      <c r="A867" s="724">
        <v>10191.0</v>
      </c>
      <c r="B867" s="942">
        <f>VLOOKUP(A867,tsnz!A:F,6,FALSE)</f>
        <v>2025</v>
      </c>
      <c r="C867" s="943" t="str">
        <f>VLOOKUP(A867,tsnz!A:E,5,FALSE)</f>
        <v>Junior</v>
      </c>
      <c r="D867" s="944" t="str">
        <f>VLOOKUP(A867,tsnz!A:B,2,FALSE)</f>
        <v>Charlotte Crampton</v>
      </c>
      <c r="E867" s="945" t="str">
        <f>VLOOKUP(A867,'Team names'!A:G,7,FALSE)</f>
        <v/>
      </c>
      <c r="F867" s="946" t="str">
        <f>IF(ISNA(VLOOKUP(A867,tsnz!$A:$G,7,FALSE)), "",(VLOOKUP(A867,tsnz!$A:$G,7,FALSE)))</f>
        <v>D</v>
      </c>
      <c r="G867" s="911" t="str">
        <f t="array" ref="G867">IF(ISNA(VLOOKUP(A867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7" s="911"/>
      <c r="I867" s="911"/>
      <c r="J867" s="911"/>
      <c r="K867" s="911"/>
      <c r="L867" s="912">
        <f t="shared" si="1"/>
        <v>0</v>
      </c>
      <c r="M867" s="913">
        <f>IFERROR(__xludf.DUMMYFUNCTION("(sum(query(sort(transpose($G867:$K867), 1, false), ""select * limit 4"")))"),0.0)</f>
        <v>0</v>
      </c>
      <c r="N867" s="914"/>
      <c r="O867" s="911"/>
      <c r="P867" s="917"/>
      <c r="Q867" s="911"/>
      <c r="R867" s="911"/>
      <c r="S867" s="918"/>
      <c r="T867" s="918"/>
      <c r="U867" s="913">
        <f>IFERROR(__xludf.DUMMYFUNCTION("(sum(query(sort(transpose($N867:$P867), 1, false), ""select * limit 4"")))"),0.0)</f>
        <v>0</v>
      </c>
    </row>
    <row r="868">
      <c r="A868" s="724">
        <v>10208.0</v>
      </c>
      <c r="B868" s="942">
        <f>VLOOKUP(A868,tsnz!A:F,6,FALSE)</f>
        <v>2025</v>
      </c>
      <c r="C868" s="943" t="str">
        <f>VLOOKUP(A868,tsnz!A:E,5,FALSE)</f>
        <v>First Year - Full</v>
      </c>
      <c r="D868" s="944" t="str">
        <f>VLOOKUP(A868,tsnz!A:B,2,FALSE)</f>
        <v>Robert Benington</v>
      </c>
      <c r="E868" s="945" t="str">
        <f>VLOOKUP(A868,'Team names'!A:G,7,FALSE)</f>
        <v/>
      </c>
      <c r="F868" s="946" t="str">
        <f>IF(ISNA(VLOOKUP(A868,tsnz!$A:$G,7,FALSE)), "",(VLOOKUP(A868,tsnz!$A:$G,7,FALSE)))</f>
        <v>B</v>
      </c>
      <c r="G868" s="911" t="str">
        <f t="array" ref="G868">IF(ISNA(VLOOKUP(A868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8" s="911"/>
      <c r="I868" s="911"/>
      <c r="J868" s="911"/>
      <c r="K868" s="911"/>
      <c r="L868" s="912">
        <f t="shared" si="1"/>
        <v>0</v>
      </c>
      <c r="M868" s="913">
        <f>IFERROR(__xludf.DUMMYFUNCTION("(sum(query(sort(transpose($G868:$K868), 1, false), ""select * limit 4"")))"),0.0)</f>
        <v>0</v>
      </c>
      <c r="N868" s="917"/>
      <c r="O868" s="917"/>
      <c r="P868" s="917"/>
      <c r="Q868" s="917"/>
      <c r="R868" s="911"/>
      <c r="S868" s="915"/>
      <c r="T868" s="915"/>
      <c r="U868" s="911"/>
    </row>
    <row r="869">
      <c r="A869" s="724">
        <v>10214.0</v>
      </c>
      <c r="B869" s="942">
        <f>VLOOKUP(A869,tsnz!A:F,6,FALSE)</f>
        <v>2025</v>
      </c>
      <c r="C869" s="943" t="str">
        <f>VLOOKUP(A869,tsnz!A:E,5,FALSE)</f>
        <v>Full</v>
      </c>
      <c r="D869" s="944" t="str">
        <f>VLOOKUP(A869,tsnz!A:B,2,FALSE)</f>
        <v>Jafar Ali Jeddy</v>
      </c>
      <c r="E869" s="945" t="str">
        <f>VLOOKUP(A869,'Team names'!A:G,7,FALSE)</f>
        <v/>
      </c>
      <c r="F869" s="946" t="str">
        <f>IF(ISNA(VLOOKUP(A869,tsnz!$A:$G,7,FALSE)), "",(VLOOKUP(A869,tsnz!$A:$G,7,FALSE)))</f>
        <v>D</v>
      </c>
      <c r="G869" s="911" t="str">
        <f t="array" ref="G869">IF(ISNA(VLOOKUP(A869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869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69" s="911"/>
      <c r="I869" s="911"/>
      <c r="J869" s="911"/>
      <c r="K869" s="911"/>
      <c r="L869" s="912">
        <f t="shared" si="1"/>
        <v>0</v>
      </c>
      <c r="M869" s="913">
        <f>IFERROR(__xludf.DUMMYFUNCTION("(sum(query(sort(transpose($G869:$K869), 1, false), ""select * limit 4"")))"),0.0)</f>
        <v>0</v>
      </c>
      <c r="N869" s="917"/>
      <c r="O869" s="917"/>
      <c r="P869" s="917"/>
      <c r="Q869" s="917"/>
      <c r="R869" s="911"/>
      <c r="S869" s="915"/>
      <c r="T869" s="915"/>
      <c r="U869" s="911"/>
    </row>
    <row r="870">
      <c r="A870" s="724">
        <v>10238.0</v>
      </c>
      <c r="B870" s="942">
        <f>VLOOKUP(A870,tsnz!A:F,6,FALSE)</f>
        <v>2025</v>
      </c>
      <c r="C870" s="943" t="str">
        <f>VLOOKUP(A870,tsnz!A:E,5,FALSE)</f>
        <v>Junior</v>
      </c>
      <c r="D870" s="944" t="str">
        <f>VLOOKUP(A870,tsnz!A:B,2,FALSE)</f>
        <v>Fiona Hay</v>
      </c>
      <c r="E870" s="945" t="str">
        <f>VLOOKUP(A870,'Team names'!A:G,7,FALSE)</f>
        <v/>
      </c>
      <c r="F870" s="946" t="str">
        <f>IF(ISNA(VLOOKUP(A870,tsnz!$A:$G,7,FALSE)), "",(VLOOKUP(A870,tsnz!$A:$G,7,FALSE)))</f>
        <v>B</v>
      </c>
      <c r="G870" s="911" t="str">
        <f t="array" ref="G870">IF(ISNA(VLOOKUP(A870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0" s="911"/>
      <c r="I870" s="911"/>
      <c r="J870" s="911"/>
      <c r="K870" s="911"/>
      <c r="L870" s="912">
        <f t="shared" si="1"/>
        <v>0</v>
      </c>
      <c r="M870" s="913">
        <f>IFERROR(__xludf.DUMMYFUNCTION("(sum(query(sort(transpose($G870:$K870), 1, false), ""select * limit 4"")))"),0.0)</f>
        <v>0</v>
      </c>
      <c r="N870" s="914"/>
      <c r="O870" s="911"/>
      <c r="P870" s="917"/>
      <c r="Q870" s="911"/>
      <c r="R870" s="911"/>
      <c r="S870" s="918"/>
      <c r="T870" s="918"/>
      <c r="U870" s="913">
        <f>IFERROR(__xludf.DUMMYFUNCTION("(sum(query(sort(transpose($N870:$P870), 1, false), ""select * limit 4"")))"),0.0)</f>
        <v>0</v>
      </c>
    </row>
    <row r="871">
      <c r="A871" s="724">
        <v>10239.0</v>
      </c>
      <c r="B871" s="942">
        <f>VLOOKUP(A871,tsnz!A:F,6,FALSE)</f>
        <v>2025</v>
      </c>
      <c r="C871" s="943" t="str">
        <f>VLOOKUP(A871,tsnz!A:E,5,FALSE)</f>
        <v>Junior</v>
      </c>
      <c r="D871" s="944" t="str">
        <f>VLOOKUP(A871,tsnz!A:B,2,FALSE)</f>
        <v>James Gower</v>
      </c>
      <c r="E871" s="945" t="str">
        <f>VLOOKUP(A871,'Team names'!A:G,7,FALSE)</f>
        <v/>
      </c>
      <c r="F871" s="946" t="str">
        <f>IF(ISNA(VLOOKUP(A871,tsnz!$A:$G,7,FALSE)), "",(VLOOKUP(A871,tsnz!$A:$G,7,FALSE)))</f>
        <v>D</v>
      </c>
      <c r="G871" s="911" t="str">
        <f t="array" ref="G871">IF(ISNA(VLOOKUP(A871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1" s="911"/>
      <c r="I871" s="911"/>
      <c r="J871" s="911"/>
      <c r="K871" s="911"/>
      <c r="L871" s="912">
        <f t="shared" si="1"/>
        <v>0</v>
      </c>
      <c r="M871" s="913">
        <f>IFERROR(__xludf.DUMMYFUNCTION("(sum(query(sort(transpose($G871:$K871), 1, false), ""select * limit 4"")))"),0.0)</f>
        <v>0</v>
      </c>
      <c r="N871" s="917"/>
      <c r="O871" s="917"/>
      <c r="P871" s="917"/>
      <c r="Q871" s="917"/>
      <c r="R871" s="911"/>
      <c r="S871" s="918"/>
      <c r="T871" s="918"/>
      <c r="U871" s="913">
        <f>IFERROR(__xludf.DUMMYFUNCTION("(sum(query(sort(transpose($N871:$P871), 1, false), ""select * limit 4"")))"),0.0)</f>
        <v>0</v>
      </c>
    </row>
    <row r="872">
      <c r="A872" s="724">
        <v>10246.0</v>
      </c>
      <c r="B872" s="942">
        <f>VLOOKUP(A872,tsnz!A:F,6,FALSE)</f>
        <v>2025</v>
      </c>
      <c r="C872" s="943" t="str">
        <f>VLOOKUP(A872,tsnz!A:E,5,FALSE)</f>
        <v>Junior</v>
      </c>
      <c r="D872" s="944" t="str">
        <f>VLOOKUP(A872,tsnz!A:B,2,FALSE)</f>
        <v>Braeden Bond</v>
      </c>
      <c r="E872" s="945" t="str">
        <f>VLOOKUP(A872,'Team names'!A:G,7,FALSE)</f>
        <v/>
      </c>
      <c r="F872" s="946" t="str">
        <f>IF(ISNA(VLOOKUP(A872,tsnz!$A:$G,7,FALSE)), "",(VLOOKUP(A872,tsnz!$A:$G,7,FALSE)))</f>
        <v>D</v>
      </c>
      <c r="G872" s="911" t="str">
        <f t="array" ref="G872">IF(ISNA(VLOOKUP(A872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2" s="911"/>
      <c r="I872" s="911"/>
      <c r="J872" s="911"/>
      <c r="K872" s="911"/>
      <c r="L872" s="912">
        <f t="shared" si="1"/>
        <v>0</v>
      </c>
      <c r="M872" s="913">
        <f>IFERROR(__xludf.DUMMYFUNCTION("(sum(query(sort(transpose($G872:$K872), 1, false), ""select * limit 4"")))"),0.0)</f>
        <v>0</v>
      </c>
      <c r="N872" s="914"/>
      <c r="O872" s="911"/>
      <c r="P872" s="917"/>
      <c r="Q872" s="911"/>
      <c r="R872" s="911"/>
      <c r="S872" s="918"/>
      <c r="T872" s="918"/>
      <c r="U872" s="913">
        <f>IFERROR(__xludf.DUMMYFUNCTION("(sum(query(sort(transpose($N872:$P872), 1, false), ""select * limit 4"")))"),0.0)</f>
        <v>0</v>
      </c>
    </row>
    <row r="873">
      <c r="A873" s="724">
        <v>10247.0</v>
      </c>
      <c r="B873" s="942">
        <f>VLOOKUP(A873,tsnz!A:F,6,FALSE)</f>
        <v>2025</v>
      </c>
      <c r="C873" s="943" t="str">
        <f>VLOOKUP(A873,tsnz!A:E,5,FALSE)</f>
        <v>Junior</v>
      </c>
      <c r="D873" s="944" t="str">
        <f>VLOOKUP(A873,tsnz!A:B,2,FALSE)</f>
        <v>Rouger Addison</v>
      </c>
      <c r="E873" s="945" t="str">
        <f>VLOOKUP(A873,'Team names'!A:G,7,FALSE)</f>
        <v/>
      </c>
      <c r="F873" s="946" t="str">
        <f>IF(ISNA(VLOOKUP(A873,tsnz!$A:$G,7,FALSE)), "",(VLOOKUP(A873,tsnz!$A:$G,7,FALSE)))</f>
        <v>D</v>
      </c>
      <c r="G873" s="911" t="str">
        <f t="array" ref="G873">IF(ISNA(VLOOKUP(A873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3" s="911"/>
      <c r="I873" s="911"/>
      <c r="J873" s="911"/>
      <c r="K873" s="911"/>
      <c r="L873" s="912">
        <f t="shared" si="1"/>
        <v>0</v>
      </c>
      <c r="M873" s="913">
        <f>IFERROR(__xludf.DUMMYFUNCTION("(sum(query(sort(transpose($G873:$K873), 1, false), ""select * limit 4"")))"),0.0)</f>
        <v>0</v>
      </c>
      <c r="N873" s="917"/>
      <c r="O873" s="917"/>
      <c r="P873" s="917"/>
      <c r="Q873" s="917"/>
      <c r="R873" s="911"/>
      <c r="S873" s="918"/>
      <c r="T873" s="918"/>
      <c r="U873" s="913">
        <f>IFERROR(__xludf.DUMMYFUNCTION("(sum(query(sort(transpose($N873:$P873), 1, false), ""select * limit 4"")))"),0.0)</f>
        <v>0</v>
      </c>
    </row>
    <row r="874">
      <c r="A874" s="724">
        <v>10292.0</v>
      </c>
      <c r="B874" s="942">
        <f>VLOOKUP(A874,tsnz!A:F,6,FALSE)</f>
        <v>2025</v>
      </c>
      <c r="C874" s="943" t="str">
        <f>VLOOKUP(A874,tsnz!A:E,5,FALSE)</f>
        <v>Family</v>
      </c>
      <c r="D874" s="944" t="str">
        <f>VLOOKUP(A874,tsnz!A:B,2,FALSE)</f>
        <v>Carina Jackson</v>
      </c>
      <c r="E874" s="945" t="str">
        <f>VLOOKUP(A874,'Team names'!A:G,7,FALSE)</f>
        <v/>
      </c>
      <c r="F874" s="946" t="str">
        <f>IF(ISNA(VLOOKUP(A874,tsnz!$A:$G,7,FALSE)), "",(VLOOKUP(A874,tsnz!$A:$G,7,FALSE)))</f>
        <v>D</v>
      </c>
      <c r="G874" s="911" t="str">
        <f t="array" ref="G874">IF(ISNA(VLOOKUP(A874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4" s="911"/>
      <c r="I874" s="911"/>
      <c r="J874" s="911"/>
      <c r="K874" s="911"/>
      <c r="L874" s="912">
        <f t="shared" si="1"/>
        <v>0</v>
      </c>
      <c r="M874" s="913">
        <f>IFERROR(__xludf.DUMMYFUNCTION("(sum(query(sort(transpose($G874:$K874), 1, false), ""select * limit 4"")))"),0.0)</f>
        <v>0</v>
      </c>
      <c r="N874" s="914"/>
      <c r="O874" s="911"/>
      <c r="P874" s="911"/>
      <c r="Q874" s="911"/>
      <c r="R874" s="911"/>
      <c r="S874" s="915"/>
      <c r="T874" s="915"/>
      <c r="U874" s="911"/>
    </row>
    <row r="875">
      <c r="A875" s="853">
        <v>10310.0</v>
      </c>
      <c r="B875" s="942">
        <f>VLOOKUP(A875,tsnz!A:F,6,FALSE)</f>
        <v>2026</v>
      </c>
      <c r="C875" s="943" t="str">
        <f>VLOOKUP(A875,tsnz!A:E,5,FALSE)</f>
        <v>Junior</v>
      </c>
      <c r="D875" s="944" t="str">
        <f>VLOOKUP(A875,tsnz!A:B,2,FALSE)</f>
        <v>Skye Taylor</v>
      </c>
      <c r="E875" s="945" t="str">
        <f>VLOOKUP(A875,'Team names'!A:G,7,FALSE)</f>
        <v/>
      </c>
      <c r="F875" s="946" t="str">
        <f>IF(ISNA(VLOOKUP(A875,tsnz!$A:$G,7,FALSE)), "",(VLOOKUP(A875,tsnz!$A:$G,7,FALSE)))</f>
        <v>D</v>
      </c>
      <c r="G875" s="911" t="str">
        <f t="array" ref="G875">IF(ISNA(VLOOKUP(A875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5" s="911"/>
      <c r="I875" s="911"/>
      <c r="J875" s="911"/>
      <c r="K875" s="911"/>
      <c r="L875" s="912">
        <f t="shared" si="1"/>
        <v>0</v>
      </c>
      <c r="M875" s="913">
        <f>IFERROR(__xludf.DUMMYFUNCTION("(sum(query(sort(transpose($G875:$K875), 1, false), ""select * limit 4"")))"),0.0)</f>
        <v>0</v>
      </c>
      <c r="N875" s="914"/>
      <c r="O875" s="911"/>
      <c r="P875" s="917"/>
      <c r="Q875" s="911"/>
      <c r="R875" s="911"/>
      <c r="S875" s="918"/>
      <c r="T875" s="918"/>
      <c r="U875" s="913">
        <f>IFERROR(__xludf.DUMMYFUNCTION("(sum(query(sort(transpose($N875:$P875), 1, false), ""select * limit 4"")))"),0.0)</f>
        <v>0</v>
      </c>
    </row>
    <row r="876">
      <c r="A876" s="853">
        <v>10319.0</v>
      </c>
      <c r="B876" s="942">
        <f>VLOOKUP(A876,tsnz!A:F,6,FALSE)</f>
        <v>2025</v>
      </c>
      <c r="C876" s="943" t="str">
        <f>VLOOKUP(A876,tsnz!A:E,5,FALSE)</f>
        <v>First Year - Full</v>
      </c>
      <c r="D876" s="944" t="str">
        <f>VLOOKUP(A876,tsnz!A:B,2,FALSE)</f>
        <v>Richard Thomas</v>
      </c>
      <c r="E876" s="945" t="str">
        <f>VLOOKUP(A876,'Team names'!A:G,7,FALSE)</f>
        <v/>
      </c>
      <c r="F876" s="946" t="str">
        <f>IF(ISNA(VLOOKUP(A876,tsnz!$A:$G,7,FALSE)), "",(VLOOKUP(A876,tsnz!$A:$G,7,FALSE)))</f>
        <v>D</v>
      </c>
      <c r="G876" s="911" t="str">
        <f t="array" ref="G876">IF(ISNA(VLOOKUP(A876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6" s="911"/>
      <c r="I876" s="911"/>
      <c r="J876" s="911"/>
      <c r="K876" s="911"/>
      <c r="L876" s="912">
        <f t="shared" si="1"/>
        <v>0</v>
      </c>
      <c r="M876" s="913">
        <f>IFERROR(__xludf.DUMMYFUNCTION("(sum(query(sort(transpose($G876:$K876), 1, false), ""select * limit 4"")))"),0.0)</f>
        <v>0</v>
      </c>
      <c r="N876" s="917"/>
      <c r="O876" s="917"/>
      <c r="P876" s="917"/>
      <c r="Q876" s="917"/>
      <c r="R876" s="911"/>
      <c r="S876" s="915"/>
      <c r="T876" s="915"/>
      <c r="U876" s="911"/>
    </row>
    <row r="877">
      <c r="A877" s="853">
        <v>10381.0</v>
      </c>
      <c r="B877" s="942">
        <f>VLOOKUP(A877,tsnz!A:F,6,FALSE)</f>
        <v>2025</v>
      </c>
      <c r="C877" s="943" t="str">
        <f>VLOOKUP(A877,tsnz!A:E,5,FALSE)</f>
        <v>First Year - Full</v>
      </c>
      <c r="D877" s="944" t="str">
        <f>VLOOKUP(A877,tsnz!A:B,2,FALSE)</f>
        <v>Micah Woodfield</v>
      </c>
      <c r="E877" s="945" t="str">
        <f>VLOOKUP(A877,'Team names'!A:G,7,FALSE)</f>
        <v/>
      </c>
      <c r="F877" s="946" t="str">
        <f>IF(ISNA(VLOOKUP(A877,tsnz!$A:$G,7,FALSE)), "",(VLOOKUP(A877,tsnz!$A:$G,7,FALSE)))</f>
        <v>None</v>
      </c>
      <c r="G877" s="911" t="str">
        <f t="array" ref="G877">IF(ISNA(VLOOKUP(A877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7" s="911"/>
      <c r="I877" s="911"/>
      <c r="J877" s="911"/>
      <c r="K877" s="911"/>
      <c r="L877" s="912">
        <f t="shared" si="1"/>
        <v>0</v>
      </c>
      <c r="M877" s="913">
        <f>IFERROR(__xludf.DUMMYFUNCTION("(sum(query(sort(transpose($G877:$K877), 1, false), ""select * limit 4"")))"),0.0)</f>
        <v>0</v>
      </c>
      <c r="N877" s="917"/>
      <c r="O877" s="917"/>
      <c r="P877" s="917"/>
      <c r="Q877" s="917"/>
      <c r="R877" s="911"/>
      <c r="S877" s="915"/>
      <c r="T877" s="915"/>
      <c r="U877" s="911"/>
    </row>
    <row r="878">
      <c r="A878" s="853">
        <v>10386.0</v>
      </c>
      <c r="B878" s="942">
        <f>VLOOKUP(A878,tsnz!A:F,6,FALSE)</f>
        <v>2025</v>
      </c>
      <c r="C878" s="943" t="str">
        <f>VLOOKUP(A878,tsnz!A:E,5,FALSE)</f>
        <v>Junior</v>
      </c>
      <c r="D878" s="944" t="str">
        <f>VLOOKUP(A878,tsnz!A:B,2,FALSE)</f>
        <v>Angus Morton</v>
      </c>
      <c r="E878" s="945" t="str">
        <f>VLOOKUP(A878,'Team names'!A:G,7,FALSE)</f>
        <v/>
      </c>
      <c r="F878" s="946" t="str">
        <f>IF(ISNA(VLOOKUP(A878,tsnz!$A:$G,7,FALSE)), "",(VLOOKUP(A878,tsnz!$A:$G,7,FALSE)))</f>
        <v>D</v>
      </c>
      <c r="G878" s="911" t="str">
        <f t="array" ref="G878">IF(ISNA(VLOOKUP(A878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8" s="911"/>
      <c r="I878" s="911"/>
      <c r="J878" s="911"/>
      <c r="K878" s="911"/>
      <c r="L878" s="912">
        <f t="shared" si="1"/>
        <v>0</v>
      </c>
      <c r="M878" s="913">
        <f>IFERROR(__xludf.DUMMYFUNCTION("(sum(query(sort(transpose($G878:$K878), 1, false), ""select * limit 4"")))"),0.0)</f>
        <v>0</v>
      </c>
      <c r="N878" s="914"/>
      <c r="O878" s="911"/>
      <c r="P878" s="917"/>
      <c r="Q878" s="911"/>
      <c r="R878" s="911"/>
      <c r="S878" s="918"/>
      <c r="T878" s="918"/>
      <c r="U878" s="913">
        <f>IFERROR(__xludf.DUMMYFUNCTION("(sum(query(sort(transpose($N878:$P878), 1, false), ""select * limit 4"")))"),0.0)</f>
        <v>0</v>
      </c>
    </row>
    <row r="879">
      <c r="A879" s="853">
        <v>10392.0</v>
      </c>
      <c r="B879" s="942">
        <f>VLOOKUP(A879,tsnz!A:F,6,FALSE)</f>
        <v>2025</v>
      </c>
      <c r="C879" s="943" t="str">
        <f>VLOOKUP(A879,tsnz!A:E,5,FALSE)</f>
        <v>Junior</v>
      </c>
      <c r="D879" s="944" t="str">
        <f>VLOOKUP(A879,tsnz!A:B,2,FALSE)</f>
        <v>Ollie Bennett</v>
      </c>
      <c r="E879" s="945" t="str">
        <f>VLOOKUP(A879,'Team names'!A:G,7,FALSE)</f>
        <v/>
      </c>
      <c r="F879" s="946" t="str">
        <f>IF(ISNA(VLOOKUP(A879,tsnz!$A:$G,7,FALSE)), "",(VLOOKUP(A879,tsnz!$A:$G,7,FALSE)))</f>
        <v>D</v>
      </c>
      <c r="G879" s="911" t="str">
        <f t="array" ref="G879">IF(ISNA(VLOOKUP(A879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879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79" s="911"/>
      <c r="I879" s="911"/>
      <c r="J879" s="911"/>
      <c r="K879" s="911"/>
      <c r="L879" s="912">
        <f t="shared" si="1"/>
        <v>0</v>
      </c>
      <c r="M879" s="913">
        <f>IFERROR(__xludf.DUMMYFUNCTION("(sum(query(sort(transpose($G879:$K879), 1, false), ""select * limit 4"")))"),0.0)</f>
        <v>0</v>
      </c>
      <c r="N879" s="917"/>
      <c r="O879" s="917"/>
      <c r="P879" s="917"/>
      <c r="Q879" s="917"/>
      <c r="R879" s="911"/>
      <c r="S879" s="918"/>
      <c r="T879" s="918"/>
      <c r="U879" s="913">
        <f>IFERROR(__xludf.DUMMYFUNCTION("(sum(query(sort(transpose($N879:$P879), 1, false), ""select * limit 4"")))"),0.0)</f>
        <v>0</v>
      </c>
    </row>
    <row r="880">
      <c r="A880" s="853">
        <v>10398.0</v>
      </c>
      <c r="B880" s="942">
        <f>VLOOKUP(A880,tsnz!A:F,6,FALSE)</f>
        <v>2025</v>
      </c>
      <c r="C880" s="943" t="str">
        <f>VLOOKUP(A880,tsnz!A:E,5,FALSE)</f>
        <v>Junior</v>
      </c>
      <c r="D880" s="944" t="str">
        <f>VLOOKUP(A880,tsnz!A:B,2,FALSE)</f>
        <v>Logan Corry</v>
      </c>
      <c r="E880" s="945" t="str">
        <f>VLOOKUP(A880,'Team names'!A:G,7,FALSE)</f>
        <v/>
      </c>
      <c r="F880" s="946" t="str">
        <f>IF(ISNA(VLOOKUP(A880,tsnz!$A:$G,7,FALSE)), "",(VLOOKUP(A880,tsnz!$A:$G,7,FALSE)))</f>
        <v>D</v>
      </c>
      <c r="G880" s="911" t="str">
        <f t="array" ref="G880">IF(ISNA(VLOOKUP(A880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0" s="911"/>
      <c r="I880" s="911"/>
      <c r="J880" s="911"/>
      <c r="K880" s="911"/>
      <c r="L880" s="912">
        <f t="shared" si="1"/>
        <v>0</v>
      </c>
      <c r="M880" s="913">
        <f>IFERROR(__xludf.DUMMYFUNCTION("(sum(query(sort(transpose($G880:$K880), 1, false), ""select * limit 4"")))"),0.0)</f>
        <v>0</v>
      </c>
      <c r="N880" s="917"/>
      <c r="O880" s="917"/>
      <c r="P880" s="917"/>
      <c r="Q880" s="917"/>
      <c r="R880" s="911"/>
      <c r="S880" s="918"/>
      <c r="T880" s="918"/>
      <c r="U880" s="913">
        <f>IFERROR(__xludf.DUMMYFUNCTION("(sum(query(sort(transpose($N880:$P880), 1, false), ""select * limit 4"")))"),0.0)</f>
        <v>0</v>
      </c>
    </row>
    <row r="881">
      <c r="A881" s="853">
        <v>10399.0</v>
      </c>
      <c r="B881" s="942">
        <f>VLOOKUP(A881,tsnz!A:F,6,FALSE)</f>
        <v>2025</v>
      </c>
      <c r="C881" s="943" t="str">
        <f>VLOOKUP(A881,tsnz!A:E,5,FALSE)</f>
        <v>Junior</v>
      </c>
      <c r="D881" s="944" t="str">
        <f>VLOOKUP(A881,tsnz!A:B,2,FALSE)</f>
        <v>Toby Corry</v>
      </c>
      <c r="E881" s="945" t="str">
        <f>VLOOKUP(A881,'Team names'!A:G,7,FALSE)</f>
        <v/>
      </c>
      <c r="F881" s="946" t="str">
        <f>IF(ISNA(VLOOKUP(A881,tsnz!$A:$G,7,FALSE)), "",(VLOOKUP(A881,tsnz!$A:$G,7,FALSE)))</f>
        <v>D</v>
      </c>
      <c r="G881" s="911" t="str">
        <f t="array" ref="G881">IF(ISNA(VLOOKUP(A881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1" s="911"/>
      <c r="I881" s="911"/>
      <c r="J881" s="911"/>
      <c r="K881" s="911"/>
      <c r="L881" s="912">
        <f t="shared" si="1"/>
        <v>0</v>
      </c>
      <c r="M881" s="913">
        <f>IFERROR(__xludf.DUMMYFUNCTION("(sum(query(sort(transpose($G881:$K881), 1, false), ""select * limit 4"")))"),0.0)</f>
        <v>0</v>
      </c>
      <c r="N881" s="914"/>
      <c r="O881" s="911"/>
      <c r="P881" s="917"/>
      <c r="Q881" s="911"/>
      <c r="R881" s="911"/>
      <c r="S881" s="918">
        <f>((SUM(N881:R881)-(ROUND(N881,0)+ROUND(O881,0)+ROUND(P881,0)+ROUND(Q881,0)+ROUND(R881,0)))/10)+ROUND(N881,0)+ROUND(O881,0)+ROUND(P881,0)+ROUND(Q881,0)+ROUND(R881,0)</f>
        <v>0</v>
      </c>
      <c r="T881" s="918"/>
      <c r="U881" s="913">
        <f>IFERROR(__xludf.DUMMYFUNCTION("(sum(query(sort(transpose($N881:$P881), 1, false), ""select * limit 4"")))"),0.0)</f>
        <v>0</v>
      </c>
    </row>
    <row r="882">
      <c r="A882" s="853">
        <v>10399.0</v>
      </c>
      <c r="B882" s="942">
        <f>VLOOKUP(A882,tsnz!A:F,6,FALSE)</f>
        <v>2025</v>
      </c>
      <c r="C882" s="943" t="str">
        <f>VLOOKUP(A882,tsnz!A:E,5,FALSE)</f>
        <v>Junior</v>
      </c>
      <c r="D882" s="944" t="str">
        <f>VLOOKUP(A882,tsnz!A:B,2,FALSE)</f>
        <v>Toby Corry</v>
      </c>
      <c r="E882" s="945" t="str">
        <f>VLOOKUP(A882,'Team names'!A:G,7,FALSE)</f>
        <v/>
      </c>
      <c r="F882" s="946" t="str">
        <f>IF(ISNA(VLOOKUP(A882,tsnz!$A:$G,7,FALSE)), "",(VLOOKUP(A882,tsnz!$A:$G,7,FALSE)))</f>
        <v>D</v>
      </c>
      <c r="G882" s="911" t="str">
        <f t="array" ref="G882">IF(ISNA(VLOOKUP(A882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2" s="911"/>
      <c r="I882" s="911"/>
      <c r="J882" s="911"/>
      <c r="K882" s="911"/>
      <c r="L882" s="912">
        <f t="shared" si="1"/>
        <v>0</v>
      </c>
      <c r="M882" s="913">
        <f>IFERROR(__xludf.DUMMYFUNCTION("(sum(query(sort(transpose($G882:$K882), 1, false), ""select * limit 4"")))"),0.0)</f>
        <v>0</v>
      </c>
      <c r="N882" s="914"/>
      <c r="O882" s="911"/>
      <c r="P882" s="911"/>
      <c r="Q882" s="911"/>
      <c r="R882" s="911"/>
      <c r="S882" s="915"/>
      <c r="T882" s="915"/>
      <c r="U882" s="911"/>
    </row>
    <row r="883">
      <c r="A883" s="853">
        <v>10400.0</v>
      </c>
      <c r="B883" s="942">
        <f>VLOOKUP(A883,tsnz!A:F,6,FALSE)</f>
        <v>2025</v>
      </c>
      <c r="C883" s="943" t="str">
        <f>VLOOKUP(A883,tsnz!A:E,5,FALSE)</f>
        <v>First Year - Full</v>
      </c>
      <c r="D883" s="944" t="str">
        <f>VLOOKUP(A883,tsnz!A:B,2,FALSE)</f>
        <v>Brad Corry</v>
      </c>
      <c r="E883" s="945" t="str">
        <f>VLOOKUP(A883,'Team names'!A:G,7,FALSE)</f>
        <v/>
      </c>
      <c r="F883" s="946" t="str">
        <f>IF(ISNA(VLOOKUP(A883,tsnz!$A:$G,7,FALSE)), "",(VLOOKUP(A883,tsnz!$A:$G,7,FALSE)))</f>
        <v>D</v>
      </c>
      <c r="G883" s="911" t="str">
        <f t="array" ref="G883">IF(ISNA(VLOOKUP(A883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3" s="911"/>
      <c r="I883" s="911"/>
      <c r="J883" s="911"/>
      <c r="K883" s="911"/>
      <c r="L883" s="912">
        <f t="shared" si="1"/>
        <v>0</v>
      </c>
      <c r="M883" s="913">
        <f>IFERROR(__xludf.DUMMYFUNCTION("(sum(query(sort(transpose($G883:$K883), 1, false), ""select * limit 4"")))"),0.0)</f>
        <v>0</v>
      </c>
      <c r="N883" s="914"/>
      <c r="O883" s="911"/>
      <c r="P883" s="911"/>
      <c r="Q883" s="911"/>
      <c r="R883" s="911"/>
      <c r="S883" s="915"/>
      <c r="T883" s="915"/>
      <c r="U883" s="911"/>
    </row>
    <row r="884">
      <c r="A884" s="853">
        <v>10401.0</v>
      </c>
      <c r="B884" s="942">
        <f>VLOOKUP(A884,tsnz!A:F,6,FALSE)</f>
        <v>2025</v>
      </c>
      <c r="C884" s="943" t="str">
        <f>VLOOKUP(A884,tsnz!A:E,5,FALSE)</f>
        <v>Super</v>
      </c>
      <c r="D884" s="944" t="str">
        <f>VLOOKUP(A884,tsnz!A:B,2,FALSE)</f>
        <v>Kenneth Hinton</v>
      </c>
      <c r="E884" s="945" t="str">
        <f>VLOOKUP(A884,'Team names'!A:G,7,FALSE)</f>
        <v/>
      </c>
      <c r="F884" s="946" t="str">
        <f>IF(ISNA(VLOOKUP(A884,tsnz!$A:$G,7,FALSE)), "",(VLOOKUP(A884,tsnz!$A:$G,7,FALSE)))</f>
        <v>D</v>
      </c>
      <c r="G884" s="911" t="str">
        <f t="array" ref="G884">IF(ISNA(VLOOKUP(A884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4" s="911"/>
      <c r="I884" s="911"/>
      <c r="J884" s="911"/>
      <c r="K884" s="911"/>
      <c r="L884" s="912">
        <f t="shared" si="1"/>
        <v>0</v>
      </c>
      <c r="M884" s="913">
        <f>IFERROR(__xludf.DUMMYFUNCTION("(sum(query(sort(transpose($G884:$K884), 1, false), ""select * limit 4"")))"),0.0)</f>
        <v>0</v>
      </c>
      <c r="N884" s="917"/>
      <c r="O884" s="917"/>
      <c r="P884" s="917"/>
      <c r="Q884" s="917"/>
      <c r="R884" s="911"/>
      <c r="S884" s="915"/>
      <c r="T884" s="915"/>
      <c r="U884" s="911"/>
    </row>
    <row r="885">
      <c r="A885" s="853">
        <v>10401.0</v>
      </c>
      <c r="B885" s="942">
        <f>VLOOKUP(A885,tsnz!A:F,6,FALSE)</f>
        <v>2025</v>
      </c>
      <c r="C885" s="943" t="str">
        <f>VLOOKUP(A885,tsnz!A:E,5,FALSE)</f>
        <v>Super</v>
      </c>
      <c r="D885" s="944" t="str">
        <f>VLOOKUP(A885,tsnz!A:B,2,FALSE)</f>
        <v>Kenneth Hinton</v>
      </c>
      <c r="E885" s="945" t="str">
        <f>VLOOKUP(A885,'Team names'!A:G,7,FALSE)</f>
        <v/>
      </c>
      <c r="F885" s="946" t="str">
        <f>IF(ISNA(VLOOKUP(A885,tsnz!$A:$G,7,FALSE)), "",(VLOOKUP(A885,tsnz!$A:$G,7,FALSE)))</f>
        <v>D</v>
      </c>
      <c r="G885" s="911" t="str">
        <f t="array" ref="G885">IF(ISNA(VLOOKUP(A885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5" s="911"/>
      <c r="I885" s="911"/>
      <c r="J885" s="911"/>
      <c r="K885" s="911"/>
      <c r="L885" s="912">
        <f t="shared" si="1"/>
        <v>0</v>
      </c>
      <c r="M885" s="913">
        <f>IFERROR(__xludf.DUMMYFUNCTION("(sum(query(sort(transpose($G885:$K885), 1, false), ""select * limit 4"")))"),0.0)</f>
        <v>0</v>
      </c>
      <c r="N885" s="917"/>
      <c r="O885" s="917"/>
      <c r="P885" s="917"/>
      <c r="Q885" s="917"/>
      <c r="R885" s="911"/>
      <c r="S885" s="915"/>
      <c r="T885" s="915"/>
      <c r="U885" s="911"/>
    </row>
    <row r="886">
      <c r="A886" s="853">
        <v>10402.0</v>
      </c>
      <c r="B886" s="942">
        <f>VLOOKUP(A886,tsnz!A:F,6,FALSE)</f>
        <v>2025</v>
      </c>
      <c r="C886" s="943" t="str">
        <f>VLOOKUP(A886,tsnz!A:E,5,FALSE)</f>
        <v>Junior</v>
      </c>
      <c r="D886" s="944" t="str">
        <f>VLOOKUP(A886,tsnz!A:B,2,FALSE)</f>
        <v>Flynn Wilkinson</v>
      </c>
      <c r="E886" s="945" t="str">
        <f>VLOOKUP(A886,'Team names'!A:G,7,FALSE)</f>
        <v/>
      </c>
      <c r="F886" s="946" t="str">
        <f>IF(ISNA(VLOOKUP(A886,tsnz!$A:$G,7,FALSE)), "",(VLOOKUP(A886,tsnz!$A:$G,7,FALSE)))</f>
        <v>C</v>
      </c>
      <c r="G886" s="911" t="str">
        <f t="array" ref="G886">IF(ISNA(VLOOKUP(A886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6" s="911"/>
      <c r="I886" s="911"/>
      <c r="J886" s="911"/>
      <c r="K886" s="911"/>
      <c r="L886" s="912">
        <f t="shared" si="1"/>
        <v>0</v>
      </c>
      <c r="M886" s="913">
        <f>IFERROR(__xludf.DUMMYFUNCTION("(sum(query(sort(transpose($G886:$K886), 1, false), ""select * limit 4"")))"),0.0)</f>
        <v>0</v>
      </c>
      <c r="N886" s="914"/>
      <c r="O886" s="911"/>
      <c r="P886" s="917"/>
      <c r="Q886" s="911"/>
      <c r="R886" s="911"/>
      <c r="S886" s="918"/>
      <c r="T886" s="918"/>
      <c r="U886" s="913">
        <f>IFERROR(__xludf.DUMMYFUNCTION("(sum(query(sort(transpose($N886:$P886), 1, false), ""select * limit 4"")))"),0.0)</f>
        <v>0</v>
      </c>
    </row>
    <row r="887">
      <c r="A887" s="853">
        <v>10402.0</v>
      </c>
      <c r="B887" s="942">
        <f>VLOOKUP(A887,tsnz!A:F,6,FALSE)</f>
        <v>2025</v>
      </c>
      <c r="C887" s="943" t="str">
        <f>VLOOKUP(A887,tsnz!A:E,5,FALSE)</f>
        <v>Junior</v>
      </c>
      <c r="D887" s="944" t="str">
        <f>VLOOKUP(A887,tsnz!A:B,2,FALSE)</f>
        <v>Flynn Wilkinson</v>
      </c>
      <c r="E887" s="945" t="str">
        <f>VLOOKUP(A887,'Team names'!A:G,7,FALSE)</f>
        <v/>
      </c>
      <c r="F887" s="946" t="str">
        <f>IF(ISNA(VLOOKUP(A887,tsnz!$A:$G,7,FALSE)), "",(VLOOKUP(A887,tsnz!$A:$G,7,FALSE)))</f>
        <v>C</v>
      </c>
      <c r="G887" s="911" t="str">
        <f t="array" ref="G887">IF(ISNA(VLOOKUP(A887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7" s="911"/>
      <c r="I887" s="911"/>
      <c r="J887" s="911"/>
      <c r="K887" s="911"/>
      <c r="L887" s="912">
        <f t="shared" si="1"/>
        <v>0</v>
      </c>
      <c r="M887" s="913">
        <f>IFERROR(__xludf.DUMMYFUNCTION("(sum(query(sort(transpose($G887:$K887), 1, false), ""select * limit 4"")))"),0.0)</f>
        <v>0</v>
      </c>
      <c r="N887" s="914"/>
      <c r="O887" s="911"/>
      <c r="P887" s="911"/>
      <c r="Q887" s="911"/>
      <c r="R887" s="911"/>
      <c r="S887" s="915"/>
      <c r="T887" s="915"/>
      <c r="U887" s="911"/>
    </row>
    <row r="888">
      <c r="A888" s="853">
        <v>10403.0</v>
      </c>
      <c r="B888" s="942">
        <f>VLOOKUP(A888,tsnz!A:F,6,FALSE)</f>
        <v>2025</v>
      </c>
      <c r="C888" s="943" t="str">
        <f>VLOOKUP(A888,tsnz!A:E,5,FALSE)</f>
        <v>Social</v>
      </c>
      <c r="D888" s="944" t="str">
        <f>VLOOKUP(A888,tsnz!A:B,2,FALSE)</f>
        <v>Michael Badcock</v>
      </c>
      <c r="E888" s="945" t="str">
        <f>VLOOKUP(A888,'Team names'!A:G,7,FALSE)</f>
        <v/>
      </c>
      <c r="F888" s="946" t="str">
        <f>IF(ISNA(VLOOKUP(A888,tsnz!$A:$G,7,FALSE)), "",(VLOOKUP(A888,tsnz!$A:$G,7,FALSE)))</f>
        <v>None</v>
      </c>
      <c r="G888" s="911" t="str">
        <f t="array" ref="G888">IF(ISNA(VLOOKUP(A888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8" s="911"/>
      <c r="I888" s="911"/>
      <c r="J888" s="911"/>
      <c r="K888" s="911"/>
      <c r="L888" s="912">
        <f t="shared" si="1"/>
        <v>0</v>
      </c>
      <c r="M888" s="913">
        <f>IFERROR(__xludf.DUMMYFUNCTION("(sum(query(sort(transpose($G888:$K888), 1, false), ""select * limit 4"")))"),0.0)</f>
        <v>0</v>
      </c>
      <c r="N888" s="917"/>
      <c r="O888" s="917"/>
      <c r="P888" s="917"/>
      <c r="Q888" s="917"/>
      <c r="R888" s="911"/>
      <c r="S888" s="915"/>
      <c r="T888" s="915"/>
      <c r="U888" s="911"/>
    </row>
    <row r="889">
      <c r="A889" s="853">
        <v>10404.0</v>
      </c>
      <c r="B889" s="942">
        <f>VLOOKUP(A889,tsnz!A:F,6,FALSE)</f>
        <v>2025</v>
      </c>
      <c r="C889" s="943" t="str">
        <f>VLOOKUP(A889,tsnz!A:E,5,FALSE)</f>
        <v>Junior</v>
      </c>
      <c r="D889" s="944" t="str">
        <f>VLOOKUP(A889,tsnz!A:B,2,FALSE)</f>
        <v>Rosie Badcock</v>
      </c>
      <c r="E889" s="945" t="str">
        <f>VLOOKUP(A889,'Team names'!A:G,7,FALSE)</f>
        <v/>
      </c>
      <c r="F889" s="946" t="str">
        <f>IF(ISNA(VLOOKUP(A889,tsnz!$A:$G,7,FALSE)), "",(VLOOKUP(A889,tsnz!$A:$G,7,FALSE)))</f>
        <v>C</v>
      </c>
      <c r="G889" s="911" t="str">
        <f t="array" ref="G889">IF(ISNA(VLOOKUP(A889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889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89" s="911"/>
      <c r="I889" s="911"/>
      <c r="J889" s="911"/>
      <c r="K889" s="911"/>
      <c r="L889" s="912">
        <f t="shared" si="1"/>
        <v>0</v>
      </c>
      <c r="M889" s="913">
        <f>IFERROR(__xludf.DUMMYFUNCTION("(sum(query(sort(transpose($G889:$K889), 1, false), ""select * limit 4"")))"),0.0)</f>
        <v>0</v>
      </c>
      <c r="N889" s="917"/>
      <c r="O889" s="917"/>
      <c r="P889" s="917"/>
      <c r="Q889" s="917"/>
      <c r="R889" s="911"/>
      <c r="S889" s="915"/>
      <c r="T889" s="915"/>
      <c r="U889" s="911"/>
    </row>
    <row r="890">
      <c r="A890" s="853">
        <v>10422.0</v>
      </c>
      <c r="B890" s="942">
        <f>VLOOKUP(A890,tsnz!A:F,6,FALSE)</f>
        <v>2025</v>
      </c>
      <c r="C890" s="943" t="str">
        <f>VLOOKUP(A890,tsnz!A:E,5,FALSE)</f>
        <v>First Year - Full</v>
      </c>
      <c r="D890" s="944" t="str">
        <f>VLOOKUP(A890,tsnz!A:B,2,FALSE)</f>
        <v>Ryan Phillips</v>
      </c>
      <c r="E890" s="945"/>
      <c r="F890" s="946" t="str">
        <f>IF(ISNA(VLOOKUP(A890,tsnz!$A:$G,7,FALSE)), "",(VLOOKUP(A890,tsnz!$A:$G,7,FALSE)))</f>
        <v>D</v>
      </c>
      <c r="G890" s="911" t="str">
        <f t="array" ref="G890">IF(ISNA(VLOOKUP(A890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0" s="911"/>
      <c r="I890" s="911"/>
      <c r="J890" s="911"/>
      <c r="K890" s="911"/>
      <c r="L890" s="912">
        <f t="shared" si="1"/>
        <v>0</v>
      </c>
      <c r="M890" s="913">
        <f>IFERROR(__xludf.DUMMYFUNCTION("(sum(query(sort(transpose($G890:$K890), 1, false), ""select * limit 4"")))"),0.0)</f>
        <v>0</v>
      </c>
      <c r="N890" s="917"/>
      <c r="O890" s="917"/>
      <c r="P890" s="917"/>
      <c r="Q890" s="917"/>
      <c r="R890" s="911"/>
      <c r="S890" s="915"/>
      <c r="T890" s="915"/>
      <c r="U890" s="911"/>
    </row>
    <row r="891">
      <c r="A891" s="853">
        <v>10423.0</v>
      </c>
      <c r="B891" s="942">
        <f>VLOOKUP(A891,tsnz!A:F,6,FALSE)</f>
        <v>2025</v>
      </c>
      <c r="C891" s="943" t="str">
        <f>VLOOKUP(A891,tsnz!A:E,5,FALSE)</f>
        <v>Junior</v>
      </c>
      <c r="D891" s="944" t="str">
        <f>VLOOKUP(A891,tsnz!A:B,2,FALSE)</f>
        <v>Ollie Jones</v>
      </c>
      <c r="E891" s="945"/>
      <c r="F891" s="946" t="str">
        <f>IF(ISNA(VLOOKUP(A891,tsnz!$A:$G,7,FALSE)), "",(VLOOKUP(A891,tsnz!$A:$G,7,FALSE)))</f>
        <v>D</v>
      </c>
      <c r="G891" s="911" t="str">
        <f t="array" ref="G891">IF(ISNA(VLOOKUP(A891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1" s="911"/>
      <c r="I891" s="911"/>
      <c r="J891" s="911"/>
      <c r="K891" s="911"/>
      <c r="L891" s="912">
        <f t="shared" si="1"/>
        <v>0</v>
      </c>
      <c r="M891" s="913">
        <f>IFERROR(__xludf.DUMMYFUNCTION("(sum(query(sort(transpose($G891:$K891), 1, false), ""select * limit 4"")))"),0.0)</f>
        <v>0</v>
      </c>
      <c r="N891" s="917"/>
      <c r="O891" s="917"/>
      <c r="P891" s="917"/>
      <c r="Q891" s="917"/>
      <c r="R891" s="911"/>
      <c r="S891" s="915"/>
      <c r="T891" s="915"/>
      <c r="U891" s="911"/>
    </row>
    <row r="892">
      <c r="A892" s="853">
        <v>10424.0</v>
      </c>
      <c r="B892" s="942">
        <f>VLOOKUP(A892,tsnz!A:F,6,FALSE)</f>
        <v>2025</v>
      </c>
      <c r="C892" s="943" t="str">
        <f>VLOOKUP(A892,tsnz!A:E,5,FALSE)</f>
        <v>Junior</v>
      </c>
      <c r="D892" s="944" t="str">
        <f>VLOOKUP(A892,tsnz!A:B,2,FALSE)</f>
        <v>Christian Roderique</v>
      </c>
      <c r="E892" s="945"/>
      <c r="F892" s="946" t="str">
        <f>IF(ISNA(VLOOKUP(A892,tsnz!$A:$G,7,FALSE)), "",(VLOOKUP(A892,tsnz!$A:$G,7,FALSE)))</f>
        <v>D</v>
      </c>
      <c r="G892" s="911" t="str">
        <f t="array" ref="G892">IF(ISNA(VLOOKUP(A892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2" s="911"/>
      <c r="I892" s="911"/>
      <c r="J892" s="911"/>
      <c r="K892" s="911"/>
      <c r="L892" s="912">
        <f t="shared" si="1"/>
        <v>0</v>
      </c>
      <c r="M892" s="913">
        <f>IFERROR(__xludf.DUMMYFUNCTION("(sum(query(sort(transpose($G892:$K892), 1, false), ""select * limit 4"")))"),0.0)</f>
        <v>0</v>
      </c>
      <c r="N892" s="914"/>
      <c r="O892" s="911"/>
      <c r="P892" s="911"/>
      <c r="Q892" s="911"/>
      <c r="R892" s="911"/>
      <c r="S892" s="915"/>
      <c r="T892" s="915"/>
      <c r="U892" s="911"/>
    </row>
    <row r="893">
      <c r="A893" s="853">
        <v>10426.0</v>
      </c>
      <c r="B893" s="942">
        <f>VLOOKUP(A893,tsnz!A:F,6,FALSE)</f>
        <v>2025</v>
      </c>
      <c r="C893" s="943" t="str">
        <f>VLOOKUP(A893,tsnz!A:E,5,FALSE)</f>
        <v>First Year - Full</v>
      </c>
      <c r="D893" s="944" t="str">
        <f>VLOOKUP(A893,tsnz!A:B,2,FALSE)</f>
        <v>Michael Walker</v>
      </c>
      <c r="E893" s="945"/>
      <c r="F893" s="946" t="str">
        <f>IF(ISNA(VLOOKUP(A893,tsnz!$A:$G,7,FALSE)), "",(VLOOKUP(A893,tsnz!$A:$G,7,FALSE)))</f>
        <v>D</v>
      </c>
      <c r="G893" s="911" t="str">
        <f t="array" ref="G893">IF(ISNA(VLOOKUP(A893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3" s="911"/>
      <c r="I893" s="911"/>
      <c r="J893" s="911"/>
      <c r="K893" s="911"/>
      <c r="L893" s="912">
        <f t="shared" si="1"/>
        <v>0</v>
      </c>
      <c r="M893" s="913">
        <f>IFERROR(__xludf.DUMMYFUNCTION("(sum(query(sort(transpose($G893:$K893), 1, false), ""select * limit 4"")))"),0.0)</f>
        <v>0</v>
      </c>
      <c r="N893" s="917"/>
      <c r="O893" s="917"/>
      <c r="P893" s="917"/>
      <c r="Q893" s="917"/>
      <c r="R893" s="911"/>
      <c r="S893" s="915"/>
      <c r="T893" s="915"/>
      <c r="U893" s="911"/>
    </row>
    <row r="894">
      <c r="A894" s="853">
        <v>10427.0</v>
      </c>
      <c r="B894" s="942">
        <f>VLOOKUP(A894,tsnz!A:F,6,FALSE)</f>
        <v>2025</v>
      </c>
      <c r="C894" s="943" t="str">
        <f>VLOOKUP(A894,tsnz!A:E,5,FALSE)</f>
        <v>First Year - Full</v>
      </c>
      <c r="D894" s="944" t="str">
        <f>VLOOKUP(A894,tsnz!A:B,2,FALSE)</f>
        <v>Kavi Perera</v>
      </c>
      <c r="E894" s="945"/>
      <c r="F894" s="946" t="str">
        <f>IF(ISNA(VLOOKUP(A894,tsnz!$A:$G,7,FALSE)), "",(VLOOKUP(A894,tsnz!$A:$G,7,FALSE)))</f>
        <v>D</v>
      </c>
      <c r="G894" s="911" t="str">
        <f t="array" ref="G894">IF(ISNA(VLOOKUP(A894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894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4" s="911"/>
      <c r="I894" s="911"/>
      <c r="J894" s="911"/>
      <c r="K894" s="911"/>
      <c r="L894" s="912">
        <f t="shared" si="1"/>
        <v>0</v>
      </c>
      <c r="M894" s="913">
        <f>IFERROR(__xludf.DUMMYFUNCTION("(sum(query(sort(transpose($G894:$K894), 1, false), ""select * limit 4"")))"),0.0)</f>
        <v>0</v>
      </c>
      <c r="N894" s="917"/>
      <c r="O894" s="917"/>
      <c r="P894" s="917"/>
      <c r="Q894" s="917"/>
      <c r="R894" s="911"/>
      <c r="S894" s="915"/>
      <c r="T894" s="915"/>
      <c r="U894" s="911"/>
    </row>
    <row r="895">
      <c r="A895" s="724">
        <v>6128.0</v>
      </c>
      <c r="B895" s="942">
        <f>VLOOKUP(A895,tsnz!A:F,6,FALSE)</f>
        <v>2026</v>
      </c>
      <c r="C895" s="943" t="str">
        <f>VLOOKUP(A895,tsnz!A:E,5,FALSE)</f>
        <v>Full</v>
      </c>
      <c r="D895" s="944" t="str">
        <f>VLOOKUP(A895,tsnz!A:B,2,FALSE)</f>
        <v>Tony Beaver</v>
      </c>
      <c r="E895" s="945" t="str">
        <f>VLOOKUP(A895,'Team names'!A:G,7,FALSE)</f>
        <v/>
      </c>
      <c r="F895" s="946" t="str">
        <f>IF(ISNA(VLOOKUP(A895,tsnz!$A:$G,7,FALSE)), "",(VLOOKUP(A895,tsnz!$A:$G,7,FALSE)))</f>
        <v>M</v>
      </c>
      <c r="G895" s="911" t="str">
        <f t="array" ref="G895">IF(ISNA(VLOOKUP(A895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895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5" s="911"/>
      <c r="I895" s="911"/>
      <c r="J895" s="911"/>
      <c r="K895" s="911"/>
      <c r="L895" s="912">
        <f t="shared" si="1"/>
        <v>0</v>
      </c>
      <c r="M895" s="913">
        <f>IFERROR(__xludf.DUMMYFUNCTION("(sum(query(sort(transpose($G895:$K895), 1, false), ""select * limit 4"")))"),0.0)</f>
        <v>0</v>
      </c>
      <c r="N895" s="914"/>
      <c r="O895" s="911"/>
      <c r="P895" s="911"/>
      <c r="Q895" s="911"/>
      <c r="R895" s="911"/>
      <c r="S895" s="915"/>
      <c r="T895" s="915"/>
      <c r="U895" s="911"/>
    </row>
    <row r="896">
      <c r="A896" s="724">
        <v>3543.0</v>
      </c>
      <c r="B896" s="942">
        <f>VLOOKUP(A896,tsnz!A:F,6,FALSE)</f>
        <v>2026</v>
      </c>
      <c r="C896" s="943" t="str">
        <f>VLOOKUP(A896,tsnz!A:E,5,FALSE)</f>
        <v>Full</v>
      </c>
      <c r="D896" s="944" t="str">
        <f>VLOOKUP(A896,tsnz!A:B,2,FALSE)</f>
        <v>Tony Black</v>
      </c>
      <c r="E896" s="945" t="str">
        <f>VLOOKUP(A896,'Team names'!A:G,7,FALSE)</f>
        <v/>
      </c>
      <c r="F896" s="946" t="str">
        <f>IF(ISNA(VLOOKUP(A896,tsnz!$A:$G,7,FALSE)), "",(VLOOKUP(A896,tsnz!$A:$G,7,FALSE)))</f>
        <v>M</v>
      </c>
      <c r="G896" s="911" t="str">
        <f t="array" ref="G896">IF(ISNA(VLOOKUP(A896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896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6" s="911"/>
      <c r="I896" s="911"/>
      <c r="J896" s="911"/>
      <c r="K896" s="911"/>
      <c r="L896" s="912">
        <f t="shared" si="1"/>
        <v>0</v>
      </c>
      <c r="M896" s="913">
        <f>IFERROR(__xludf.DUMMYFUNCTION("(sum(query(sort(transpose($G896:$K896), 1, false), ""select * limit 4"")))"),0.0)</f>
        <v>0</v>
      </c>
      <c r="N896" s="914"/>
      <c r="O896" s="911"/>
      <c r="P896" s="911"/>
      <c r="Q896" s="911"/>
      <c r="R896" s="911"/>
      <c r="S896" s="915"/>
      <c r="T896" s="915"/>
      <c r="U896" s="911"/>
    </row>
    <row r="897">
      <c r="A897" s="724">
        <v>4474.0</v>
      </c>
      <c r="B897" s="942">
        <f>VLOOKUP(A897,tsnz!A:F,6,FALSE)</f>
        <v>2025</v>
      </c>
      <c r="C897" s="943" t="str">
        <f>VLOOKUP(A897,tsnz!A:E,5,FALSE)</f>
        <v>Full</v>
      </c>
      <c r="D897" s="944" t="str">
        <f>VLOOKUP(A897,tsnz!A:B,2,FALSE)</f>
        <v>Trevor Bindon</v>
      </c>
      <c r="E897" s="945" t="str">
        <f>VLOOKUP(A897,'Team names'!A:G,7,FALSE)</f>
        <v/>
      </c>
      <c r="F897" s="946" t="str">
        <f>IF(ISNA(VLOOKUP(A897,tsnz!$A:$G,7,FALSE)), "",(VLOOKUP(A897,tsnz!$A:$G,7,FALSE)))</f>
        <v>D</v>
      </c>
      <c r="G897" s="911" t="str">
        <f t="array" ref="G897">IF(ISNA(VLOOKUP(A897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897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7" s="911"/>
      <c r="I897" s="911"/>
      <c r="J897" s="911"/>
      <c r="K897" s="911"/>
      <c r="L897" s="912">
        <f t="shared" si="1"/>
        <v>0</v>
      </c>
      <c r="M897" s="913">
        <f>IFERROR(__xludf.DUMMYFUNCTION("(sum(query(sort(transpose($G897:$K897), 1, false), ""select * limit 4"")))"),0.0)</f>
        <v>0</v>
      </c>
      <c r="N897" s="914"/>
      <c r="O897" s="911"/>
      <c r="P897" s="911"/>
      <c r="Q897" s="911"/>
      <c r="R897" s="911"/>
      <c r="S897" s="915"/>
      <c r="T897" s="915"/>
      <c r="U897" s="911"/>
    </row>
    <row r="898">
      <c r="A898" s="853">
        <v>10428.0</v>
      </c>
      <c r="B898" s="942">
        <f>VLOOKUP(A898,tsnz!A:F,6,FALSE)</f>
        <v>2025</v>
      </c>
      <c r="C898" s="943" t="str">
        <f>VLOOKUP(A898,tsnz!A:E,5,FALSE)</f>
        <v>Full</v>
      </c>
      <c r="D898" s="944" t="str">
        <f>VLOOKUP(A898,tsnz!A:B,2,FALSE)</f>
        <v>Dev Jani</v>
      </c>
      <c r="E898" s="945"/>
      <c r="F898" s="946" t="str">
        <f>IF(ISNA(VLOOKUP(A898,tsnz!$A:$G,7,FALSE)), "",(VLOOKUP(A898,tsnz!$A:$G,7,FALSE)))</f>
        <v>D</v>
      </c>
      <c r="G898" s="911" t="str">
        <f t="array" ref="G898">IF(ISNA(VLOOKUP(A898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898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8" s="911"/>
      <c r="I898" s="911"/>
      <c r="J898" s="911"/>
      <c r="K898" s="911"/>
      <c r="L898" s="912">
        <f t="shared" si="1"/>
        <v>0</v>
      </c>
      <c r="M898" s="913">
        <f>IFERROR(__xludf.DUMMYFUNCTION("(sum(query(sort(transpose($G898:$K898), 1, false), ""select * limit 4"")))"),0.0)</f>
        <v>0</v>
      </c>
      <c r="N898" s="914"/>
      <c r="O898" s="911"/>
      <c r="P898" s="911"/>
      <c r="Q898" s="911"/>
      <c r="R898" s="911"/>
      <c r="S898" s="915"/>
      <c r="T898" s="915"/>
      <c r="U898" s="911"/>
    </row>
    <row r="899">
      <c r="A899" s="724">
        <v>6597.0</v>
      </c>
      <c r="B899" s="942">
        <f>VLOOKUP(A899,tsnz!A:F,6,FALSE)</f>
        <v>2025</v>
      </c>
      <c r="C899" s="943" t="str">
        <f>VLOOKUP(A899,tsnz!A:E,5,FALSE)</f>
        <v>Full</v>
      </c>
      <c r="D899" s="944" t="str">
        <f>VLOOKUP(A899,tsnz!A:B,2,FALSE)</f>
        <v>Warren King</v>
      </c>
      <c r="E899" s="945" t="str">
        <f>VLOOKUP(A899,'Team names'!A:G,7,FALSE)</f>
        <v/>
      </c>
      <c r="F899" s="946" t="str">
        <f>IF(ISNA(VLOOKUP(A899,tsnz!$A:$G,7,FALSE)), "",(VLOOKUP(A899,tsnz!$A:$G,7,FALSE)))</f>
        <v>A</v>
      </c>
      <c r="G899" s="911" t="str">
        <f t="array" ref="G899">IF(ISNA(VLOOKUP(A899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899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899" s="911"/>
      <c r="I899" s="911"/>
      <c r="J899" s="911"/>
      <c r="K899" s="911"/>
      <c r="L899" s="912">
        <f t="shared" si="1"/>
        <v>0</v>
      </c>
      <c r="M899" s="913">
        <f>IFERROR(__xludf.DUMMYFUNCTION("(sum(query(sort(transpose($G899:$K899), 1, false), ""select * limit 4"")))"),0.0)</f>
        <v>0</v>
      </c>
      <c r="N899" s="914"/>
      <c r="O899" s="911"/>
      <c r="P899" s="911"/>
      <c r="Q899" s="911"/>
      <c r="R899" s="911"/>
      <c r="S899" s="915"/>
      <c r="T899" s="915"/>
      <c r="U899" s="911"/>
    </row>
    <row r="900">
      <c r="A900" s="724">
        <v>4794.0</v>
      </c>
      <c r="B900" s="942">
        <f>VLOOKUP(A900,tsnz!A:F,6,FALSE)</f>
        <v>2025</v>
      </c>
      <c r="C900" s="943" t="str">
        <f>VLOOKUP(A900,tsnz!A:E,5,FALSE)</f>
        <v>Super</v>
      </c>
      <c r="D900" s="944" t="str">
        <f>VLOOKUP(A900,tsnz!A:B,2,FALSE)</f>
        <v>Wayne Eddington</v>
      </c>
      <c r="E900" s="945" t="str">
        <f>VLOOKUP(A900,'Team names'!A:G,7,FALSE)</f>
        <v/>
      </c>
      <c r="F900" s="946" t="str">
        <f>IF(ISNA(VLOOKUP(A900,tsnz!$A:$G,7,FALSE)), "",(VLOOKUP(A900,tsnz!$A:$G,7,FALSE)))</f>
        <v>C</v>
      </c>
      <c r="G900" s="911" t="str">
        <f t="array" ref="G900">IF(ISNA(VLOOKUP(A900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900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00" s="911"/>
      <c r="I900" s="911"/>
      <c r="J900" s="911"/>
      <c r="K900" s="911"/>
      <c r="L900" s="912">
        <f t="shared" si="1"/>
        <v>0</v>
      </c>
      <c r="M900" s="913">
        <f>IFERROR(__xludf.DUMMYFUNCTION("(sum(query(sort(transpose($G900:$K900), 1, false), ""select * limit 4"")))"),0.0)</f>
        <v>0</v>
      </c>
      <c r="N900" s="914"/>
      <c r="O900" s="911"/>
      <c r="P900" s="911"/>
      <c r="Q900" s="911"/>
      <c r="R900" s="911"/>
      <c r="S900" s="915"/>
      <c r="T900" s="915"/>
      <c r="U900" s="911"/>
    </row>
    <row r="901">
      <c r="A901" s="724">
        <v>9670.0</v>
      </c>
      <c r="B901" s="942">
        <f>VLOOKUP(A901,tsnz!A:F,6,FALSE)</f>
        <v>2025</v>
      </c>
      <c r="C901" s="943" t="str">
        <f>VLOOKUP(A901,tsnz!A:E,5,FALSE)</f>
        <v>Junior</v>
      </c>
      <c r="D901" s="944" t="str">
        <f>VLOOKUP(A901,tsnz!A:B,2,FALSE)</f>
        <v>Xanthia Frith</v>
      </c>
      <c r="E901" s="945" t="str">
        <f>VLOOKUP(A901,'Team names'!A:G,7,FALSE)</f>
        <v/>
      </c>
      <c r="F901" s="946" t="str">
        <f>IF(ISNA(VLOOKUP(A901,tsnz!$A:$G,7,FALSE)), "",(VLOOKUP(A901,tsnz!$A:$G,7,FALSE)))</f>
        <v>C</v>
      </c>
      <c r="G901" s="911" t="str">
        <f t="array" ref="G901">IF(ISNA(VLOOKUP(A901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901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01" s="911"/>
      <c r="I901" s="911"/>
      <c r="J901" s="911"/>
      <c r="K901" s="911"/>
      <c r="L901" s="912">
        <f t="shared" si="1"/>
        <v>0</v>
      </c>
      <c r="M901" s="913">
        <f>IFERROR(__xludf.DUMMYFUNCTION("(sum(query(sort(transpose($G901:$K901), 1, false), ""select * limit 4"")))"),0.0)</f>
        <v>0</v>
      </c>
      <c r="N901" s="914"/>
      <c r="O901" s="911"/>
      <c r="P901" s="917"/>
      <c r="Q901" s="911"/>
      <c r="R901" s="911"/>
      <c r="S901" s="918">
        <f>((SUM(N901:R901)-(ROUND(N901,0)+ROUND(O901,0)+ROUND(P901,0)+ROUND(Q901,0)+ROUND(R901,0)))/10)+ROUND(N901,0)+ROUND(O901,0)+ROUND(P901,0)+ROUND(Q901,0)+ROUND(R901,0)</f>
        <v>0</v>
      </c>
      <c r="T901" s="918"/>
      <c r="U901" s="913">
        <f>IFERROR(__xludf.DUMMYFUNCTION("(sum(query(sort(transpose($N901:$P901), 1, false), ""select * limit 4"")))"),0.0)</f>
        <v>0</v>
      </c>
    </row>
    <row r="902">
      <c r="A902" s="853">
        <v>10425.0</v>
      </c>
      <c r="B902" s="942">
        <f>VLOOKUP(A902,tsnz!A:F,6,FALSE)</f>
        <v>2025</v>
      </c>
      <c r="C902" s="943" t="str">
        <f>VLOOKUP(A902,tsnz!A:E,5,FALSE)</f>
        <v>Junior</v>
      </c>
      <c r="D902" s="944" t="str">
        <f>VLOOKUP(A902,tsnz!A:B,2,FALSE)</f>
        <v>Xavier Preedy</v>
      </c>
      <c r="E902" s="945"/>
      <c r="F902" s="946" t="str">
        <f>IF(ISNA(VLOOKUP(A902,tsnz!$A:$G,7,FALSE)), "",(VLOOKUP(A902,tsnz!$A:$G,7,FALSE)))</f>
        <v>C</v>
      </c>
      <c r="G902" s="911" t="str">
        <f t="array" ref="G902">IF(ISNA(VLOOKUP(A902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902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02" s="911"/>
      <c r="I902" s="911"/>
      <c r="J902" s="911"/>
      <c r="K902" s="911"/>
      <c r="L902" s="912">
        <f t="shared" si="1"/>
        <v>0</v>
      </c>
      <c r="M902" s="913">
        <f>IFERROR(__xludf.DUMMYFUNCTION("(sum(query(sort(transpose($G902:$K902), 1, false), ""select * limit 4"")))"),0.0)</f>
        <v>0</v>
      </c>
      <c r="N902" s="914"/>
      <c r="O902" s="911"/>
      <c r="P902" s="911"/>
      <c r="Q902" s="911"/>
      <c r="R902" s="911"/>
      <c r="S902" s="915"/>
      <c r="T902" s="915"/>
      <c r="U902" s="911"/>
    </row>
    <row r="903">
      <c r="A903" s="853"/>
      <c r="B903" s="942"/>
      <c r="C903" s="943"/>
      <c r="D903" s="944"/>
      <c r="E903" s="945"/>
      <c r="F903" s="946"/>
      <c r="G903" s="911" t="str">
        <f t="array" ref="G903">IF(ISNA(VLOOKUP(A903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,"",VLOOKUP(A903,{'R1M1'!$A$8:$J$52;'R1M1'!$L$8:$U$52;'R1M2'!$A$8:$J$52;'R1M2'!$L$8:$U$52;'R1M3'!$A$8:$J$52;'R1M3'!$L$8:$U$52;'R1M4'!$A$8:$J$52;'R1M4'!$L$8:$U$52;'R1M5'!$A$8:$J$52;'R1M5'!$L$8:$U$52;'R1M6'!$L$8:$U$52;'R1M7'!$A$8:$J$44;'R1M7'!$L$8:$U$44;'R1M8'!$A$8:$J$44;'R1M8'!$L$8:$U$44;'R1M9'!$A$8:$J$44;'R1M9'!$L$8:$U$44},10,FALSE))</f>
        <v/>
      </c>
      <c r="H903" s="911"/>
      <c r="I903" s="911"/>
      <c r="J903" s="911"/>
      <c r="K903" s="911"/>
      <c r="L903" s="912"/>
      <c r="M903" s="913"/>
      <c r="N903" s="914"/>
      <c r="O903" s="911"/>
      <c r="P903" s="911"/>
      <c r="Q903" s="911"/>
      <c r="R903" s="911"/>
      <c r="S903" s="915"/>
      <c r="T903" s="915"/>
      <c r="U903" s="911"/>
    </row>
  </sheetData>
  <mergeCells count="1">
    <mergeCell ref="N1:R1"/>
  </mergeCells>
  <conditionalFormatting sqref="G3:K903">
    <cfRule type="cellIs" dxfId="6" priority="1" operator="greaterThanOrEqual">
      <formula>298</formula>
    </cfRule>
  </conditionalFormatting>
  <conditionalFormatting sqref="G3:K903">
    <cfRule type="cellIs" dxfId="7" priority="2" operator="between">
      <formula>196</formula>
      <formula>201</formula>
    </cfRule>
  </conditionalFormatting>
  <conditionalFormatting sqref="B3:B902">
    <cfRule type="cellIs" dxfId="8" priority="3" operator="equal">
      <formula>2025</formula>
    </cfRule>
  </conditionalFormatting>
  <conditionalFormatting sqref="B3:B902">
    <cfRule type="cellIs" dxfId="9" priority="4" operator="equal">
      <formula>2026</formula>
    </cfRule>
  </conditionalFormatting>
  <conditionalFormatting sqref="E3:E902">
    <cfRule type="cellIs" dxfId="10" priority="5" operator="equal">
      <formula>"Blue and Gold"</formula>
    </cfRule>
  </conditionalFormatting>
  <conditionalFormatting sqref="B3">
    <cfRule type="notContainsBlanks" dxfId="2" priority="6">
      <formula>LEN(TRIM(B3))&gt;0</formula>
    </cfRule>
  </conditionalFormatting>
  <conditionalFormatting sqref="E3:E902">
    <cfRule type="cellIs" dxfId="11" priority="7" operator="equal">
      <formula>"Canterbury Snipers"</formula>
    </cfRule>
  </conditionalFormatting>
  <conditionalFormatting sqref="E3:E902">
    <cfRule type="cellIs" dxfId="11" priority="8" operator="equal">
      <formula>"Eastern Force"</formula>
    </cfRule>
  </conditionalFormatting>
  <conditionalFormatting sqref="E3:E903">
    <cfRule type="containsText" dxfId="10" priority="9" operator="containsText" text="Eastern Jedi">
      <formula>NOT(ISERROR(SEARCH(("Eastern Jedi"),(E3))))</formula>
    </cfRule>
  </conditionalFormatting>
  <conditionalFormatting sqref="E3:E903">
    <cfRule type="containsText" dxfId="10" priority="10" operator="containsText" text="Ellesmere Swans">
      <formula>NOT(ISERROR(SEARCH(("Ellesmere Swans"),(E3))))</formula>
    </cfRule>
  </conditionalFormatting>
  <conditionalFormatting sqref="E3:E903">
    <cfRule type="containsText" dxfId="12" priority="11" operator="containsText" text="Hutt Valley Hawks">
      <formula>NOT(ISERROR(SEARCH(("Hutt Valley Hawks"),(E3))))</formula>
    </cfRule>
  </conditionalFormatting>
  <conditionalFormatting sqref="E163">
    <cfRule type="notContainsBlanks" dxfId="2" priority="12">
      <formula>LEN(TRIM(E163))&gt;0</formula>
    </cfRule>
  </conditionalFormatting>
  <conditionalFormatting sqref="E3:E903">
    <cfRule type="containsText" dxfId="10" priority="13" operator="containsText" text="Jaffas">
      <formula>NOT(ISERROR(SEARCH(("Jaffas"),(E3))))</formula>
    </cfRule>
  </conditionalFormatting>
  <conditionalFormatting sqref="G166">
    <cfRule type="notContainsBlanks" dxfId="2" priority="14">
      <formula>LEN(TRIM(G166))&gt;0</formula>
    </cfRule>
  </conditionalFormatting>
  <conditionalFormatting sqref="E3:E903">
    <cfRule type="containsText" dxfId="11" priority="15" operator="containsText" text="Manawatu Marauders">
      <formula>NOT(ISERROR(SEARCH(("Manawatu Marauders"),(E3))))</formula>
    </cfRule>
  </conditionalFormatting>
  <conditionalFormatting sqref="E3:E903">
    <cfRule type="containsText" dxfId="12" priority="16" operator="containsText" text="Nelson Gunz">
      <formula>NOT(ISERROR(SEARCH(("Nelson Gunz"),(E3))))</formula>
    </cfRule>
  </conditionalFormatting>
  <conditionalFormatting sqref="E3:E903">
    <cfRule type="containsText" dxfId="12" priority="17" operator="containsText" text="Plainsmen">
      <formula>NOT(ISERROR(SEARCH(("Plainsmen"),(E3))))</formula>
    </cfRule>
  </conditionalFormatting>
  <conditionalFormatting sqref="E3:E903">
    <cfRule type="containsText" dxfId="12" priority="18" operator="containsText" text="Southland Centurions">
      <formula>NOT(ISERROR(SEARCH(("Southland Centurions"),(E3))))</formula>
    </cfRule>
  </conditionalFormatting>
  <conditionalFormatting sqref="E3:E903">
    <cfRule type="containsText" dxfId="11" priority="19" operator="containsText" text="Suns">
      <formula>NOT(ISERROR(SEARCH(("Suns"),(E3))))</formula>
    </cfRule>
  </conditionalFormatting>
  <conditionalFormatting sqref="E3:E903">
    <cfRule type="containsText" dxfId="12" priority="20" operator="containsText" text="Taranaki Hardcorians">
      <formula>NOT(ISERROR(SEARCH(("Taranaki Hardcorians"),(E3))))</formula>
    </cfRule>
  </conditionalFormatting>
  <conditionalFormatting sqref="E3:E903">
    <cfRule type="containsText" dxfId="10" priority="21" operator="containsText" text="TSMC Titans">
      <formula>NOT(ISERROR(SEARCH(("TSMC Titans"),(E3))))</formula>
    </cfRule>
  </conditionalFormatting>
  <conditionalFormatting sqref="E3:E903">
    <cfRule type="containsText" dxfId="11" priority="22" operator="containsText" text="Waikato Thoroughbreds">
      <formula>NOT(ISERROR(SEARCH(("Waikato Thoroughbreds"),(E3))))</formula>
    </cfRule>
  </conditionalFormatting>
  <conditionalFormatting sqref="E3:E903">
    <cfRule type="containsText" dxfId="10" priority="23" operator="containsText" text="Wanganui Warriors">
      <formula>NOT(ISERROR(SEARCH(("Wanganui Warriors"),(E3))))</formula>
    </cfRule>
  </conditionalFormatting>
  <conditionalFormatting sqref="E3:E903">
    <cfRule type="containsText" dxfId="11" priority="24" operator="containsText" text="Wellington Tigers">
      <formula>NOT(ISERROR(SEARCH(("Wellington Tigers"),(E3))))</formula>
    </cfRule>
  </conditionalFormatting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18.25"/>
    <col customWidth="1" min="2" max="2" width="25.25"/>
    <col customWidth="1" min="3" max="3" width="33.0"/>
    <col customWidth="1" min="4" max="4" width="31.88"/>
    <col customWidth="1" min="8" max="8" width="20.5"/>
  </cols>
  <sheetData>
    <row r="1">
      <c r="A1" s="948">
        <v>10250.0</v>
      </c>
      <c r="B1" s="870" t="s">
        <v>785</v>
      </c>
      <c r="C1" s="870" t="s">
        <v>1523</v>
      </c>
      <c r="D1" s="870" t="s">
        <v>708</v>
      </c>
      <c r="E1" s="871" t="s">
        <v>114</v>
      </c>
      <c r="F1" s="871">
        <v>2025.0</v>
      </c>
      <c r="G1" s="871" t="s">
        <v>201</v>
      </c>
      <c r="H1" s="868"/>
    </row>
    <row r="2">
      <c r="A2" s="948">
        <v>10054.0</v>
      </c>
      <c r="B2" s="870" t="s">
        <v>775</v>
      </c>
      <c r="C2" s="870" t="s">
        <v>1523</v>
      </c>
      <c r="D2" s="870" t="s">
        <v>708</v>
      </c>
      <c r="E2" s="871" t="s">
        <v>114</v>
      </c>
      <c r="F2" s="871">
        <v>2025.0</v>
      </c>
      <c r="G2" s="871" t="s">
        <v>201</v>
      </c>
      <c r="H2" s="868"/>
    </row>
    <row r="3">
      <c r="A3" s="948">
        <v>9617.0</v>
      </c>
      <c r="B3" s="870" t="s">
        <v>768</v>
      </c>
      <c r="C3" s="870" t="s">
        <v>1523</v>
      </c>
      <c r="D3" s="870" t="s">
        <v>708</v>
      </c>
      <c r="E3" s="871" t="s">
        <v>114</v>
      </c>
      <c r="F3" s="871">
        <v>2025.0</v>
      </c>
      <c r="G3" s="871" t="s">
        <v>198</v>
      </c>
      <c r="H3" s="868"/>
    </row>
    <row r="4">
      <c r="A4" s="948">
        <v>9371.0</v>
      </c>
      <c r="B4" s="870" t="s">
        <v>761</v>
      </c>
      <c r="C4" s="870" t="s">
        <v>1523</v>
      </c>
      <c r="D4" s="870" t="s">
        <v>708</v>
      </c>
      <c r="E4" s="871" t="s">
        <v>195</v>
      </c>
      <c r="F4" s="871">
        <v>2025.0</v>
      </c>
      <c r="G4" s="871" t="s">
        <v>198</v>
      </c>
      <c r="H4" s="868"/>
    </row>
    <row r="5">
      <c r="A5" s="948">
        <v>6362.0</v>
      </c>
      <c r="B5" s="870" t="s">
        <v>733</v>
      </c>
      <c r="C5" s="870" t="s">
        <v>1523</v>
      </c>
      <c r="D5" s="870" t="s">
        <v>708</v>
      </c>
      <c r="E5" s="871" t="s">
        <v>195</v>
      </c>
      <c r="F5" s="871">
        <v>2025.0</v>
      </c>
      <c r="G5" s="871" t="s">
        <v>196</v>
      </c>
      <c r="H5" s="868"/>
    </row>
    <row r="6">
      <c r="A6" s="948">
        <v>10457.0</v>
      </c>
      <c r="B6" s="870" t="s">
        <v>1524</v>
      </c>
      <c r="C6" s="870" t="s">
        <v>1523</v>
      </c>
      <c r="D6" s="870" t="s">
        <v>1386</v>
      </c>
      <c r="E6" s="871" t="s">
        <v>114</v>
      </c>
      <c r="F6" s="871">
        <v>2025.0</v>
      </c>
      <c r="G6" s="871" t="s">
        <v>198</v>
      </c>
      <c r="H6" s="868"/>
    </row>
    <row r="7">
      <c r="A7" s="948">
        <v>10280.0</v>
      </c>
      <c r="B7" s="870" t="s">
        <v>1495</v>
      </c>
      <c r="C7" s="870" t="s">
        <v>1523</v>
      </c>
      <c r="D7" s="870" t="s">
        <v>1386</v>
      </c>
      <c r="E7" s="871" t="s">
        <v>114</v>
      </c>
      <c r="F7" s="871">
        <v>2025.0</v>
      </c>
      <c r="G7" s="871" t="s">
        <v>198</v>
      </c>
      <c r="H7" s="868"/>
    </row>
    <row r="8">
      <c r="A8" s="948">
        <v>10277.0</v>
      </c>
      <c r="B8" s="870" t="s">
        <v>1494</v>
      </c>
      <c r="C8" s="870" t="s">
        <v>1523</v>
      </c>
      <c r="D8" s="870" t="s">
        <v>1386</v>
      </c>
      <c r="E8" s="871" t="s">
        <v>114</v>
      </c>
      <c r="F8" s="871">
        <v>2025.0</v>
      </c>
      <c r="G8" s="871" t="s">
        <v>198</v>
      </c>
      <c r="H8" s="868"/>
    </row>
    <row r="9">
      <c r="A9" s="948">
        <v>10276.0</v>
      </c>
      <c r="B9" s="870" t="s">
        <v>1493</v>
      </c>
      <c r="C9" s="870" t="s">
        <v>1523</v>
      </c>
      <c r="D9" s="870" t="s">
        <v>1386</v>
      </c>
      <c r="E9" s="871" t="s">
        <v>114</v>
      </c>
      <c r="F9" s="871">
        <v>2025.0</v>
      </c>
      <c r="G9" s="871" t="s">
        <v>198</v>
      </c>
      <c r="H9" s="868"/>
    </row>
    <row r="10">
      <c r="A10" s="948">
        <v>6394.0</v>
      </c>
      <c r="B10" s="870" t="s">
        <v>1385</v>
      </c>
      <c r="C10" s="870" t="s">
        <v>1523</v>
      </c>
      <c r="D10" s="870" t="s">
        <v>1386</v>
      </c>
      <c r="E10" s="871" t="s">
        <v>195</v>
      </c>
      <c r="F10" s="871">
        <v>2025.0</v>
      </c>
      <c r="G10" s="871" t="s">
        <v>211</v>
      </c>
      <c r="H10" s="868"/>
    </row>
    <row r="11">
      <c r="A11" s="948">
        <v>2837.0</v>
      </c>
      <c r="B11" s="870" t="s">
        <v>1332</v>
      </c>
      <c r="C11" s="870" t="s">
        <v>1523</v>
      </c>
      <c r="D11" s="870" t="s">
        <v>1386</v>
      </c>
      <c r="E11" s="871" t="s">
        <v>195</v>
      </c>
      <c r="F11" s="871">
        <v>2025.0</v>
      </c>
      <c r="G11" s="871" t="s">
        <v>193</v>
      </c>
      <c r="H11" s="868"/>
    </row>
    <row r="12">
      <c r="A12" s="948">
        <v>10433.0</v>
      </c>
      <c r="B12" s="870" t="s">
        <v>1525</v>
      </c>
      <c r="C12" s="870" t="s">
        <v>1523</v>
      </c>
      <c r="D12" s="870" t="s">
        <v>723</v>
      </c>
      <c r="E12" s="871" t="s">
        <v>221</v>
      </c>
      <c r="F12" s="871">
        <v>2025.0</v>
      </c>
      <c r="G12" s="871" t="s">
        <v>201</v>
      </c>
      <c r="H12" s="868"/>
    </row>
    <row r="13">
      <c r="A13" s="948">
        <v>10415.0</v>
      </c>
      <c r="B13" s="870" t="s">
        <v>788</v>
      </c>
      <c r="C13" s="870" t="s">
        <v>1523</v>
      </c>
      <c r="D13" s="870" t="s">
        <v>723</v>
      </c>
      <c r="E13" s="871" t="s">
        <v>114</v>
      </c>
      <c r="F13" s="871">
        <v>2025.0</v>
      </c>
      <c r="G13" s="871" t="s">
        <v>201</v>
      </c>
      <c r="H13" s="868"/>
    </row>
    <row r="14">
      <c r="A14" s="948">
        <v>6445.0</v>
      </c>
      <c r="B14" s="870" t="s">
        <v>736</v>
      </c>
      <c r="C14" s="870" t="s">
        <v>1523</v>
      </c>
      <c r="D14" s="870" t="s">
        <v>723</v>
      </c>
      <c r="E14" s="871" t="s">
        <v>195</v>
      </c>
      <c r="F14" s="871">
        <v>2025.0</v>
      </c>
      <c r="G14" s="871" t="s">
        <v>193</v>
      </c>
      <c r="H14" s="868"/>
    </row>
    <row r="15">
      <c r="A15" s="948">
        <v>6427.0</v>
      </c>
      <c r="B15" s="870" t="s">
        <v>735</v>
      </c>
      <c r="C15" s="870" t="s">
        <v>1523</v>
      </c>
      <c r="D15" s="870" t="s">
        <v>723</v>
      </c>
      <c r="E15" s="871" t="s">
        <v>195</v>
      </c>
      <c r="F15" s="871">
        <v>2025.0</v>
      </c>
      <c r="G15" s="871" t="s">
        <v>196</v>
      </c>
      <c r="H15" s="868"/>
    </row>
    <row r="16">
      <c r="A16" s="948">
        <v>5983.0</v>
      </c>
      <c r="B16" s="870" t="s">
        <v>731</v>
      </c>
      <c r="C16" s="870" t="s">
        <v>1523</v>
      </c>
      <c r="D16" s="870" t="s">
        <v>723</v>
      </c>
      <c r="E16" s="871" t="s">
        <v>195</v>
      </c>
      <c r="F16" s="871">
        <v>2025.0</v>
      </c>
      <c r="G16" s="871" t="s">
        <v>196</v>
      </c>
      <c r="H16" s="868"/>
    </row>
    <row r="17">
      <c r="A17" s="948">
        <v>5052.0</v>
      </c>
      <c r="B17" s="870" t="s">
        <v>724</v>
      </c>
      <c r="C17" s="870" t="s">
        <v>1523</v>
      </c>
      <c r="D17" s="870" t="s">
        <v>723</v>
      </c>
      <c r="E17" s="871" t="s">
        <v>192</v>
      </c>
      <c r="F17" s="871">
        <v>2025.0</v>
      </c>
      <c r="G17" s="871" t="s">
        <v>196</v>
      </c>
      <c r="H17" s="868"/>
    </row>
    <row r="18">
      <c r="A18" s="948">
        <v>10397.0</v>
      </c>
      <c r="B18" s="870" t="s">
        <v>787</v>
      </c>
      <c r="C18" s="870" t="s">
        <v>1523</v>
      </c>
      <c r="D18" s="870" t="s">
        <v>717</v>
      </c>
      <c r="E18" s="871" t="s">
        <v>114</v>
      </c>
      <c r="F18" s="871">
        <v>2025.0</v>
      </c>
      <c r="G18" s="871" t="s">
        <v>201</v>
      </c>
      <c r="H18" s="868"/>
    </row>
    <row r="19">
      <c r="A19" s="948">
        <v>10126.0</v>
      </c>
      <c r="B19" s="870" t="s">
        <v>777</v>
      </c>
      <c r="C19" s="870" t="s">
        <v>1523</v>
      </c>
      <c r="D19" s="870" t="s">
        <v>717</v>
      </c>
      <c r="E19" s="871" t="s">
        <v>195</v>
      </c>
      <c r="F19" s="871">
        <v>2025.0</v>
      </c>
      <c r="G19" s="871" t="s">
        <v>193</v>
      </c>
      <c r="H19" s="868"/>
    </row>
    <row r="20">
      <c r="A20" s="948">
        <v>9564.0</v>
      </c>
      <c r="B20" s="870" t="s">
        <v>765</v>
      </c>
      <c r="C20" s="870" t="s">
        <v>1523</v>
      </c>
      <c r="D20" s="870" t="s">
        <v>717</v>
      </c>
      <c r="E20" s="871" t="s">
        <v>216</v>
      </c>
      <c r="F20" s="871">
        <v>2025.0</v>
      </c>
      <c r="G20" s="871" t="s">
        <v>255</v>
      </c>
      <c r="H20" s="868"/>
    </row>
    <row r="21">
      <c r="A21" s="948">
        <v>9474.0</v>
      </c>
      <c r="B21" s="870" t="s">
        <v>1526</v>
      </c>
      <c r="C21" s="870" t="s">
        <v>1523</v>
      </c>
      <c r="D21" s="870" t="s">
        <v>717</v>
      </c>
      <c r="E21" s="871" t="s">
        <v>195</v>
      </c>
      <c r="F21" s="871">
        <v>2025.0</v>
      </c>
      <c r="G21" s="871" t="s">
        <v>198</v>
      </c>
      <c r="H21" s="868"/>
    </row>
    <row r="22">
      <c r="A22" s="948">
        <v>9349.0</v>
      </c>
      <c r="B22" s="870" t="s">
        <v>760</v>
      </c>
      <c r="C22" s="870" t="s">
        <v>1523</v>
      </c>
      <c r="D22" s="870" t="s">
        <v>717</v>
      </c>
      <c r="E22" s="871" t="s">
        <v>195</v>
      </c>
      <c r="F22" s="871">
        <v>2025.0</v>
      </c>
      <c r="G22" s="871" t="s">
        <v>193</v>
      </c>
      <c r="H22" s="868"/>
    </row>
    <row r="23">
      <c r="A23" s="948">
        <v>9348.0</v>
      </c>
      <c r="B23" s="870" t="s">
        <v>759</v>
      </c>
      <c r="C23" s="870" t="s">
        <v>1523</v>
      </c>
      <c r="D23" s="870" t="s">
        <v>717</v>
      </c>
      <c r="E23" s="871" t="s">
        <v>114</v>
      </c>
      <c r="F23" s="871">
        <v>2025.0</v>
      </c>
      <c r="G23" s="871" t="s">
        <v>193</v>
      </c>
      <c r="H23" s="868"/>
    </row>
    <row r="24">
      <c r="A24" s="948">
        <v>7521.0</v>
      </c>
      <c r="B24" s="870" t="s">
        <v>418</v>
      </c>
      <c r="C24" s="870" t="s">
        <v>1523</v>
      </c>
      <c r="D24" s="870" t="s">
        <v>717</v>
      </c>
      <c r="E24" s="871" t="s">
        <v>195</v>
      </c>
      <c r="F24" s="871">
        <v>2025.0</v>
      </c>
      <c r="G24" s="871" t="s">
        <v>196</v>
      </c>
      <c r="H24" s="868"/>
    </row>
    <row r="25">
      <c r="A25" s="948">
        <v>5854.0</v>
      </c>
      <c r="B25" s="870" t="s">
        <v>730</v>
      </c>
      <c r="C25" s="870" t="s">
        <v>1523</v>
      </c>
      <c r="D25" s="870" t="s">
        <v>717</v>
      </c>
      <c r="E25" s="871" t="s">
        <v>195</v>
      </c>
      <c r="F25" s="871">
        <v>2025.0</v>
      </c>
      <c r="G25" s="871" t="s">
        <v>196</v>
      </c>
      <c r="H25" s="868"/>
    </row>
    <row r="26">
      <c r="A26" s="948">
        <v>4663.0</v>
      </c>
      <c r="B26" s="870" t="s">
        <v>720</v>
      </c>
      <c r="C26" s="870" t="s">
        <v>1523</v>
      </c>
      <c r="D26" s="870" t="s">
        <v>717</v>
      </c>
      <c r="E26" s="871" t="s">
        <v>192</v>
      </c>
      <c r="F26" s="871">
        <v>2025.0</v>
      </c>
      <c r="G26" s="871" t="s">
        <v>193</v>
      </c>
      <c r="H26" s="868"/>
    </row>
    <row r="27">
      <c r="A27" s="948">
        <v>3357.0</v>
      </c>
      <c r="B27" s="870" t="s">
        <v>719</v>
      </c>
      <c r="C27" s="870" t="s">
        <v>1523</v>
      </c>
      <c r="D27" s="870" t="s">
        <v>717</v>
      </c>
      <c r="E27" s="871" t="s">
        <v>216</v>
      </c>
      <c r="F27" s="871">
        <v>2025.0</v>
      </c>
      <c r="G27" s="871" t="s">
        <v>255</v>
      </c>
      <c r="H27" s="868"/>
    </row>
    <row r="28">
      <c r="A28" s="948">
        <v>3331.0</v>
      </c>
      <c r="B28" s="870" t="s">
        <v>1527</v>
      </c>
      <c r="C28" s="870" t="s">
        <v>1523</v>
      </c>
      <c r="D28" s="870" t="s">
        <v>717</v>
      </c>
      <c r="E28" s="871" t="s">
        <v>195</v>
      </c>
      <c r="F28" s="871">
        <v>2025.0</v>
      </c>
      <c r="G28" s="871" t="s">
        <v>196</v>
      </c>
      <c r="H28" s="868"/>
    </row>
    <row r="29">
      <c r="A29" s="948">
        <v>3330.0</v>
      </c>
      <c r="B29" s="870" t="s">
        <v>718</v>
      </c>
      <c r="C29" s="870" t="s">
        <v>1523</v>
      </c>
      <c r="D29" s="870" t="s">
        <v>717</v>
      </c>
      <c r="E29" s="871" t="s">
        <v>195</v>
      </c>
      <c r="F29" s="871">
        <v>2025.0</v>
      </c>
      <c r="G29" s="871" t="s">
        <v>193</v>
      </c>
      <c r="H29" s="868"/>
    </row>
    <row r="30">
      <c r="A30" s="948">
        <v>3317.0</v>
      </c>
      <c r="B30" s="870" t="s">
        <v>716</v>
      </c>
      <c r="C30" s="870" t="s">
        <v>1523</v>
      </c>
      <c r="D30" s="870" t="s">
        <v>717</v>
      </c>
      <c r="E30" s="871" t="s">
        <v>195</v>
      </c>
      <c r="F30" s="871">
        <v>2025.0</v>
      </c>
      <c r="G30" s="871" t="s">
        <v>198</v>
      </c>
      <c r="H30" s="868"/>
    </row>
    <row r="31">
      <c r="A31" s="948">
        <v>9334.0</v>
      </c>
      <c r="B31" s="870" t="s">
        <v>757</v>
      </c>
      <c r="C31" s="870" t="s">
        <v>1528</v>
      </c>
      <c r="D31" s="870" t="s">
        <v>710</v>
      </c>
      <c r="E31" s="871" t="s">
        <v>114</v>
      </c>
      <c r="F31" s="871">
        <v>2025.0</v>
      </c>
      <c r="G31" s="871" t="s">
        <v>211</v>
      </c>
      <c r="H31" s="868"/>
    </row>
    <row r="32">
      <c r="A32" s="948">
        <v>3284.0</v>
      </c>
      <c r="B32" s="870" t="s">
        <v>715</v>
      </c>
      <c r="C32" s="870" t="s">
        <v>1528</v>
      </c>
      <c r="D32" s="870" t="s">
        <v>710</v>
      </c>
      <c r="E32" s="871" t="s">
        <v>195</v>
      </c>
      <c r="F32" s="871">
        <v>2025.0</v>
      </c>
      <c r="G32" s="871" t="s">
        <v>196</v>
      </c>
      <c r="H32" s="868"/>
    </row>
    <row r="33">
      <c r="A33" s="948">
        <v>1351.0</v>
      </c>
      <c r="B33" s="870" t="s">
        <v>711</v>
      </c>
      <c r="C33" s="870" t="s">
        <v>1528</v>
      </c>
      <c r="D33" s="870" t="s">
        <v>710</v>
      </c>
      <c r="E33" s="871" t="s">
        <v>195</v>
      </c>
      <c r="F33" s="871">
        <v>2025.0</v>
      </c>
      <c r="G33" s="871" t="s">
        <v>196</v>
      </c>
      <c r="H33" s="868"/>
    </row>
    <row r="34">
      <c r="A34" s="948">
        <v>1336.0</v>
      </c>
      <c r="B34" s="870" t="s">
        <v>709</v>
      </c>
      <c r="C34" s="870" t="s">
        <v>1528</v>
      </c>
      <c r="D34" s="870" t="s">
        <v>710</v>
      </c>
      <c r="E34" s="871" t="s">
        <v>192</v>
      </c>
      <c r="F34" s="871">
        <v>2025.0</v>
      </c>
      <c r="G34" s="871" t="s">
        <v>193</v>
      </c>
      <c r="H34" s="868"/>
    </row>
    <row r="35">
      <c r="A35" s="948">
        <v>10282.0</v>
      </c>
      <c r="B35" s="870" t="s">
        <v>786</v>
      </c>
      <c r="C35" s="870" t="s">
        <v>1528</v>
      </c>
      <c r="D35" s="870" t="s">
        <v>713</v>
      </c>
      <c r="E35" s="871" t="s">
        <v>114</v>
      </c>
      <c r="F35" s="871">
        <v>2025.0</v>
      </c>
      <c r="G35" s="871" t="s">
        <v>198</v>
      </c>
      <c r="H35" s="868"/>
    </row>
    <row r="36">
      <c r="A36" s="948">
        <v>10181.0</v>
      </c>
      <c r="B36" s="870" t="s">
        <v>779</v>
      </c>
      <c r="C36" s="870" t="s">
        <v>1528</v>
      </c>
      <c r="D36" s="870" t="s">
        <v>713</v>
      </c>
      <c r="E36" s="871" t="s">
        <v>257</v>
      </c>
      <c r="F36" s="871">
        <v>2025.0</v>
      </c>
      <c r="G36" s="871" t="s">
        <v>198</v>
      </c>
      <c r="H36" s="868"/>
    </row>
    <row r="37">
      <c r="A37" s="948">
        <v>10176.0</v>
      </c>
      <c r="B37" s="870" t="s">
        <v>778</v>
      </c>
      <c r="C37" s="870" t="s">
        <v>1528</v>
      </c>
      <c r="D37" s="870" t="s">
        <v>713</v>
      </c>
      <c r="E37" s="871" t="s">
        <v>114</v>
      </c>
      <c r="F37" s="871">
        <v>2025.0</v>
      </c>
      <c r="G37" s="871" t="s">
        <v>198</v>
      </c>
      <c r="H37" s="868"/>
    </row>
    <row r="38">
      <c r="A38" s="948">
        <v>9950.0</v>
      </c>
      <c r="B38" s="870" t="s">
        <v>773</v>
      </c>
      <c r="C38" s="870" t="s">
        <v>1528</v>
      </c>
      <c r="D38" s="870" t="s">
        <v>713</v>
      </c>
      <c r="E38" s="871" t="s">
        <v>114</v>
      </c>
      <c r="F38" s="871">
        <v>2025.0</v>
      </c>
      <c r="G38" s="871" t="s">
        <v>198</v>
      </c>
      <c r="H38" s="868"/>
    </row>
    <row r="39">
      <c r="A39" s="948">
        <v>9647.0</v>
      </c>
      <c r="B39" s="870" t="s">
        <v>771</v>
      </c>
      <c r="C39" s="870" t="s">
        <v>1528</v>
      </c>
      <c r="D39" s="870" t="s">
        <v>713</v>
      </c>
      <c r="E39" s="871" t="s">
        <v>114</v>
      </c>
      <c r="F39" s="871">
        <v>2025.0</v>
      </c>
      <c r="G39" s="871" t="s">
        <v>196</v>
      </c>
      <c r="H39" s="868"/>
    </row>
    <row r="40">
      <c r="A40" s="948">
        <v>9379.0</v>
      </c>
      <c r="B40" s="870" t="s">
        <v>1529</v>
      </c>
      <c r="C40" s="870" t="s">
        <v>1528</v>
      </c>
      <c r="D40" s="870" t="s">
        <v>713</v>
      </c>
      <c r="E40" s="871" t="s">
        <v>195</v>
      </c>
      <c r="F40" s="871">
        <v>2025.0</v>
      </c>
      <c r="G40" s="871" t="s">
        <v>193</v>
      </c>
      <c r="H40" s="868"/>
    </row>
    <row r="41">
      <c r="A41" s="948">
        <v>8832.0</v>
      </c>
      <c r="B41" s="870" t="s">
        <v>755</v>
      </c>
      <c r="C41" s="870" t="s">
        <v>1528</v>
      </c>
      <c r="D41" s="870" t="s">
        <v>713</v>
      </c>
      <c r="E41" s="871" t="s">
        <v>195</v>
      </c>
      <c r="F41" s="871">
        <v>2025.0</v>
      </c>
      <c r="G41" s="871" t="s">
        <v>193</v>
      </c>
      <c r="H41" s="868"/>
    </row>
    <row r="42">
      <c r="A42" s="948">
        <v>8831.0</v>
      </c>
      <c r="B42" s="870" t="s">
        <v>754</v>
      </c>
      <c r="C42" s="870" t="s">
        <v>1528</v>
      </c>
      <c r="D42" s="870" t="s">
        <v>713</v>
      </c>
      <c r="E42" s="871" t="s">
        <v>195</v>
      </c>
      <c r="F42" s="871">
        <v>2025.0</v>
      </c>
      <c r="G42" s="871" t="s">
        <v>193</v>
      </c>
      <c r="H42" s="868"/>
    </row>
    <row r="43">
      <c r="A43" s="948">
        <v>8829.0</v>
      </c>
      <c r="B43" s="870" t="s">
        <v>753</v>
      </c>
      <c r="C43" s="870" t="s">
        <v>1528</v>
      </c>
      <c r="D43" s="870" t="s">
        <v>713</v>
      </c>
      <c r="E43" s="871" t="s">
        <v>195</v>
      </c>
      <c r="F43" s="871">
        <v>2025.0</v>
      </c>
      <c r="G43" s="871" t="s">
        <v>201</v>
      </c>
      <c r="H43" s="868"/>
    </row>
    <row r="44">
      <c r="A44" s="948">
        <v>7413.0</v>
      </c>
      <c r="B44" s="870" t="s">
        <v>748</v>
      </c>
      <c r="C44" s="870" t="s">
        <v>1528</v>
      </c>
      <c r="D44" s="870" t="s">
        <v>713</v>
      </c>
      <c r="E44" s="871" t="s">
        <v>195</v>
      </c>
      <c r="F44" s="871">
        <v>2025.0</v>
      </c>
      <c r="G44" s="871" t="s">
        <v>193</v>
      </c>
      <c r="H44" s="868"/>
    </row>
    <row r="45">
      <c r="A45" s="948">
        <v>7081.0</v>
      </c>
      <c r="B45" s="870" t="s">
        <v>1530</v>
      </c>
      <c r="C45" s="870" t="s">
        <v>1528</v>
      </c>
      <c r="D45" s="870" t="s">
        <v>713</v>
      </c>
      <c r="E45" s="871" t="s">
        <v>195</v>
      </c>
      <c r="F45" s="871">
        <v>2026.0</v>
      </c>
      <c r="G45" s="871" t="s">
        <v>201</v>
      </c>
      <c r="H45" s="868"/>
    </row>
    <row r="46">
      <c r="A46" s="948">
        <v>7043.0</v>
      </c>
      <c r="B46" s="870" t="s">
        <v>743</v>
      </c>
      <c r="C46" s="870" t="s">
        <v>1528</v>
      </c>
      <c r="D46" s="870" t="s">
        <v>713</v>
      </c>
      <c r="E46" s="871" t="s">
        <v>195</v>
      </c>
      <c r="F46" s="871">
        <v>2025.0</v>
      </c>
      <c r="G46" s="871" t="s">
        <v>193</v>
      </c>
      <c r="H46" s="868"/>
    </row>
    <row r="47">
      <c r="A47" s="948">
        <v>6753.0</v>
      </c>
      <c r="B47" s="870" t="s">
        <v>742</v>
      </c>
      <c r="C47" s="870" t="s">
        <v>1528</v>
      </c>
      <c r="D47" s="870" t="s">
        <v>713</v>
      </c>
      <c r="E47" s="871" t="s">
        <v>195</v>
      </c>
      <c r="F47" s="871">
        <v>2025.0</v>
      </c>
      <c r="G47" s="871" t="s">
        <v>198</v>
      </c>
      <c r="H47" s="868"/>
    </row>
    <row r="48">
      <c r="A48" s="948">
        <v>6749.0</v>
      </c>
      <c r="B48" s="870" t="s">
        <v>740</v>
      </c>
      <c r="C48" s="870" t="s">
        <v>1528</v>
      </c>
      <c r="D48" s="870" t="s">
        <v>713</v>
      </c>
      <c r="E48" s="871" t="s">
        <v>195</v>
      </c>
      <c r="F48" s="871">
        <v>2025.0</v>
      </c>
      <c r="G48" s="871" t="s">
        <v>193</v>
      </c>
      <c r="H48" s="868"/>
    </row>
    <row r="49">
      <c r="A49" s="948">
        <v>6539.0</v>
      </c>
      <c r="B49" s="870" t="s">
        <v>739</v>
      </c>
      <c r="C49" s="870" t="s">
        <v>1528</v>
      </c>
      <c r="D49" s="870" t="s">
        <v>713</v>
      </c>
      <c r="E49" s="871" t="s">
        <v>192</v>
      </c>
      <c r="F49" s="871">
        <v>2025.0</v>
      </c>
      <c r="G49" s="871" t="s">
        <v>196</v>
      </c>
      <c r="H49" s="868"/>
    </row>
    <row r="50">
      <c r="A50" s="948">
        <v>6521.0</v>
      </c>
      <c r="B50" s="870" t="s">
        <v>737</v>
      </c>
      <c r="C50" s="870" t="s">
        <v>1528</v>
      </c>
      <c r="D50" s="870" t="s">
        <v>713</v>
      </c>
      <c r="E50" s="871" t="s">
        <v>192</v>
      </c>
      <c r="F50" s="871">
        <v>2025.0</v>
      </c>
      <c r="G50" s="872"/>
      <c r="H50" s="868"/>
    </row>
    <row r="51">
      <c r="A51" s="948">
        <v>6054.0</v>
      </c>
      <c r="B51" s="870" t="s">
        <v>732</v>
      </c>
      <c r="C51" s="870" t="s">
        <v>1528</v>
      </c>
      <c r="D51" s="870" t="s">
        <v>713</v>
      </c>
      <c r="E51" s="871" t="s">
        <v>195</v>
      </c>
      <c r="F51" s="871">
        <v>2025.0</v>
      </c>
      <c r="G51" s="871" t="s">
        <v>211</v>
      </c>
      <c r="H51" s="868"/>
    </row>
    <row r="52">
      <c r="A52" s="948">
        <v>5730.0</v>
      </c>
      <c r="B52" s="870" t="s">
        <v>725</v>
      </c>
      <c r="C52" s="870" t="s">
        <v>1528</v>
      </c>
      <c r="D52" s="870" t="s">
        <v>713</v>
      </c>
      <c r="E52" s="871" t="s">
        <v>195</v>
      </c>
      <c r="F52" s="871">
        <v>2025.0</v>
      </c>
      <c r="G52" s="871" t="s">
        <v>196</v>
      </c>
      <c r="H52" s="868"/>
    </row>
    <row r="53">
      <c r="A53" s="948">
        <v>4891.0</v>
      </c>
      <c r="B53" s="870" t="s">
        <v>721</v>
      </c>
      <c r="C53" s="870" t="s">
        <v>1528</v>
      </c>
      <c r="D53" s="870" t="s">
        <v>713</v>
      </c>
      <c r="E53" s="871" t="s">
        <v>195</v>
      </c>
      <c r="F53" s="871">
        <v>2025.0</v>
      </c>
      <c r="G53" s="871" t="s">
        <v>193</v>
      </c>
      <c r="H53" s="868"/>
    </row>
    <row r="54">
      <c r="A54" s="948">
        <v>4890.0</v>
      </c>
      <c r="B54" s="870" t="s">
        <v>1531</v>
      </c>
      <c r="C54" s="870" t="s">
        <v>1528</v>
      </c>
      <c r="D54" s="870" t="s">
        <v>713</v>
      </c>
      <c r="E54" s="871" t="s">
        <v>195</v>
      </c>
      <c r="F54" s="871">
        <v>2025.0</v>
      </c>
      <c r="G54" s="871" t="s">
        <v>211</v>
      </c>
      <c r="H54" s="868"/>
    </row>
    <row r="55">
      <c r="A55" s="948">
        <v>1771.0</v>
      </c>
      <c r="B55" s="870" t="s">
        <v>712</v>
      </c>
      <c r="C55" s="870" t="s">
        <v>1528</v>
      </c>
      <c r="D55" s="870" t="s">
        <v>713</v>
      </c>
      <c r="E55" s="871" t="s">
        <v>195</v>
      </c>
      <c r="F55" s="871">
        <v>2025.0</v>
      </c>
      <c r="G55" s="871" t="s">
        <v>198</v>
      </c>
      <c r="H55" s="868"/>
    </row>
    <row r="56">
      <c r="A56" s="948">
        <v>10458.0</v>
      </c>
      <c r="B56" s="870" t="s">
        <v>1532</v>
      </c>
      <c r="C56" s="870" t="s">
        <v>1528</v>
      </c>
      <c r="D56" s="870" t="s">
        <v>1303</v>
      </c>
      <c r="E56" s="871" t="s">
        <v>192</v>
      </c>
      <c r="F56" s="871">
        <v>2025.0</v>
      </c>
      <c r="G56" s="871" t="s">
        <v>201</v>
      </c>
      <c r="H56" s="868"/>
    </row>
    <row r="57">
      <c r="A57" s="948">
        <v>10392.0</v>
      </c>
      <c r="B57" s="870" t="s">
        <v>1533</v>
      </c>
      <c r="C57" s="870" t="s">
        <v>1528</v>
      </c>
      <c r="D57" s="870" t="s">
        <v>1303</v>
      </c>
      <c r="E57" s="871" t="s">
        <v>114</v>
      </c>
      <c r="F57" s="871">
        <v>2025.0</v>
      </c>
      <c r="G57" s="871" t="s">
        <v>201</v>
      </c>
      <c r="H57" s="868"/>
    </row>
    <row r="58">
      <c r="A58" s="948">
        <v>10386.0</v>
      </c>
      <c r="B58" s="870" t="s">
        <v>1501</v>
      </c>
      <c r="C58" s="870" t="s">
        <v>1528</v>
      </c>
      <c r="D58" s="870" t="s">
        <v>1303</v>
      </c>
      <c r="E58" s="871" t="s">
        <v>114</v>
      </c>
      <c r="F58" s="871">
        <v>2025.0</v>
      </c>
      <c r="G58" s="871" t="s">
        <v>201</v>
      </c>
      <c r="H58" s="868"/>
    </row>
    <row r="59">
      <c r="A59" s="948">
        <v>9556.0</v>
      </c>
      <c r="B59" s="870" t="s">
        <v>1534</v>
      </c>
      <c r="C59" s="870" t="s">
        <v>1528</v>
      </c>
      <c r="D59" s="870" t="s">
        <v>1303</v>
      </c>
      <c r="E59" s="871" t="s">
        <v>257</v>
      </c>
      <c r="F59" s="871">
        <v>2025.0</v>
      </c>
      <c r="G59" s="871" t="s">
        <v>198</v>
      </c>
      <c r="H59" s="868"/>
    </row>
    <row r="60">
      <c r="A60" s="948">
        <v>6722.0</v>
      </c>
      <c r="B60" s="870" t="s">
        <v>1401</v>
      </c>
      <c r="C60" s="870" t="s">
        <v>1528</v>
      </c>
      <c r="D60" s="870" t="s">
        <v>1303</v>
      </c>
      <c r="E60" s="871" t="s">
        <v>257</v>
      </c>
      <c r="F60" s="871">
        <v>2025.0</v>
      </c>
      <c r="G60" s="871" t="s">
        <v>198</v>
      </c>
      <c r="H60" s="868"/>
    </row>
    <row r="61">
      <c r="A61" s="948">
        <v>6516.0</v>
      </c>
      <c r="B61" s="870" t="s">
        <v>1392</v>
      </c>
      <c r="C61" s="870" t="s">
        <v>1528</v>
      </c>
      <c r="D61" s="870" t="s">
        <v>1303</v>
      </c>
      <c r="E61" s="871" t="s">
        <v>195</v>
      </c>
      <c r="F61" s="871">
        <v>2025.0</v>
      </c>
      <c r="G61" s="871" t="s">
        <v>196</v>
      </c>
      <c r="H61" s="868"/>
    </row>
    <row r="62">
      <c r="A62" s="948">
        <v>5786.0</v>
      </c>
      <c r="B62" s="870" t="s">
        <v>1376</v>
      </c>
      <c r="C62" s="870" t="s">
        <v>1528</v>
      </c>
      <c r="D62" s="870" t="s">
        <v>1303</v>
      </c>
      <c r="E62" s="871" t="s">
        <v>195</v>
      </c>
      <c r="F62" s="871">
        <v>2025.0</v>
      </c>
      <c r="G62" s="871" t="s">
        <v>193</v>
      </c>
      <c r="H62" s="868"/>
    </row>
    <row r="63">
      <c r="A63" s="948">
        <v>4474.0</v>
      </c>
      <c r="B63" s="870" t="s">
        <v>1354</v>
      </c>
      <c r="C63" s="870" t="s">
        <v>1528</v>
      </c>
      <c r="D63" s="870" t="s">
        <v>1303</v>
      </c>
      <c r="E63" s="871" t="s">
        <v>195</v>
      </c>
      <c r="F63" s="871">
        <v>2025.0</v>
      </c>
      <c r="G63" s="871" t="s">
        <v>201</v>
      </c>
      <c r="H63" s="868"/>
    </row>
    <row r="64">
      <c r="A64" s="948">
        <v>3988.0</v>
      </c>
      <c r="B64" s="870" t="s">
        <v>1348</v>
      </c>
      <c r="C64" s="870" t="s">
        <v>1528</v>
      </c>
      <c r="D64" s="870" t="s">
        <v>1303</v>
      </c>
      <c r="E64" s="871" t="s">
        <v>257</v>
      </c>
      <c r="F64" s="871">
        <v>2025.0</v>
      </c>
      <c r="G64" s="871" t="s">
        <v>193</v>
      </c>
      <c r="H64" s="868"/>
    </row>
    <row r="65">
      <c r="A65" s="948">
        <v>1158.0</v>
      </c>
      <c r="B65" s="870" t="s">
        <v>1302</v>
      </c>
      <c r="C65" s="870" t="s">
        <v>1528</v>
      </c>
      <c r="D65" s="870" t="s">
        <v>1303</v>
      </c>
      <c r="E65" s="871" t="s">
        <v>192</v>
      </c>
      <c r="F65" s="871">
        <v>2025.0</v>
      </c>
      <c r="G65" s="871" t="s">
        <v>193</v>
      </c>
      <c r="H65" s="868"/>
    </row>
    <row r="66">
      <c r="A66" s="948">
        <v>9372.0</v>
      </c>
      <c r="B66" s="870" t="s">
        <v>1431</v>
      </c>
      <c r="C66" s="870" t="s">
        <v>1535</v>
      </c>
      <c r="D66" s="870" t="s">
        <v>1309</v>
      </c>
      <c r="E66" s="871" t="s">
        <v>195</v>
      </c>
      <c r="F66" s="871">
        <v>2025.0</v>
      </c>
      <c r="G66" s="871" t="s">
        <v>196</v>
      </c>
      <c r="H66" s="868"/>
    </row>
    <row r="67">
      <c r="A67" s="948">
        <v>8055.0</v>
      </c>
      <c r="B67" s="870" t="s">
        <v>1416</v>
      </c>
      <c r="C67" s="870" t="s">
        <v>1535</v>
      </c>
      <c r="D67" s="870" t="s">
        <v>1309</v>
      </c>
      <c r="E67" s="871" t="s">
        <v>192</v>
      </c>
      <c r="F67" s="871">
        <v>2025.0</v>
      </c>
      <c r="G67" s="871" t="s">
        <v>193</v>
      </c>
      <c r="H67" s="868"/>
    </row>
    <row r="68">
      <c r="A68" s="948">
        <v>7665.0</v>
      </c>
      <c r="B68" s="870" t="s">
        <v>1412</v>
      </c>
      <c r="C68" s="870" t="s">
        <v>1535</v>
      </c>
      <c r="D68" s="870" t="s">
        <v>1309</v>
      </c>
      <c r="E68" s="871" t="s">
        <v>195</v>
      </c>
      <c r="F68" s="871">
        <v>2025.0</v>
      </c>
      <c r="G68" s="871" t="s">
        <v>193</v>
      </c>
      <c r="H68" s="868"/>
    </row>
    <row r="69">
      <c r="A69" s="948">
        <v>6949.0</v>
      </c>
      <c r="B69" s="870" t="s">
        <v>1407</v>
      </c>
      <c r="C69" s="870" t="s">
        <v>1535</v>
      </c>
      <c r="D69" s="870" t="s">
        <v>1309</v>
      </c>
      <c r="E69" s="871" t="s">
        <v>195</v>
      </c>
      <c r="F69" s="871">
        <v>2025.0</v>
      </c>
      <c r="G69" s="871" t="s">
        <v>193</v>
      </c>
      <c r="H69" s="868"/>
    </row>
    <row r="70">
      <c r="A70" s="948">
        <v>6492.0</v>
      </c>
      <c r="B70" s="870" t="s">
        <v>1391</v>
      </c>
      <c r="C70" s="870" t="s">
        <v>1535</v>
      </c>
      <c r="D70" s="870" t="s">
        <v>1309</v>
      </c>
      <c r="E70" s="871" t="s">
        <v>195</v>
      </c>
      <c r="F70" s="871">
        <v>2025.0</v>
      </c>
      <c r="G70" s="871" t="s">
        <v>196</v>
      </c>
      <c r="H70" s="868"/>
    </row>
    <row r="71">
      <c r="A71" s="948">
        <v>4567.0</v>
      </c>
      <c r="B71" s="870" t="s">
        <v>1357</v>
      </c>
      <c r="C71" s="870" t="s">
        <v>1535</v>
      </c>
      <c r="D71" s="870" t="s">
        <v>1309</v>
      </c>
      <c r="E71" s="871" t="s">
        <v>195</v>
      </c>
      <c r="F71" s="871">
        <v>2026.0</v>
      </c>
      <c r="G71" s="871" t="s">
        <v>196</v>
      </c>
      <c r="H71" s="868"/>
    </row>
    <row r="72">
      <c r="A72" s="948">
        <v>4566.0</v>
      </c>
      <c r="B72" s="870" t="s">
        <v>1356</v>
      </c>
      <c r="C72" s="870" t="s">
        <v>1535</v>
      </c>
      <c r="D72" s="870" t="s">
        <v>1309</v>
      </c>
      <c r="E72" s="871" t="s">
        <v>192</v>
      </c>
      <c r="F72" s="871">
        <v>2025.0</v>
      </c>
      <c r="G72" s="871" t="s">
        <v>193</v>
      </c>
      <c r="H72" s="868"/>
    </row>
    <row r="73">
      <c r="A73" s="948">
        <v>1480.0</v>
      </c>
      <c r="B73" s="870" t="s">
        <v>1308</v>
      </c>
      <c r="C73" s="870" t="s">
        <v>1535</v>
      </c>
      <c r="D73" s="870" t="s">
        <v>1309</v>
      </c>
      <c r="E73" s="871" t="s">
        <v>195</v>
      </c>
      <c r="F73" s="871">
        <v>2026.0</v>
      </c>
      <c r="G73" s="871" t="s">
        <v>196</v>
      </c>
      <c r="H73" s="868"/>
    </row>
    <row r="74">
      <c r="A74" s="948">
        <v>3208.0</v>
      </c>
      <c r="B74" s="870" t="s">
        <v>1338</v>
      </c>
      <c r="C74" s="870" t="s">
        <v>1535</v>
      </c>
      <c r="D74" s="870" t="s">
        <v>1317</v>
      </c>
      <c r="E74" s="871" t="s">
        <v>195</v>
      </c>
      <c r="F74" s="871">
        <v>2025.0</v>
      </c>
      <c r="G74" s="871" t="s">
        <v>196</v>
      </c>
      <c r="H74" s="868"/>
    </row>
    <row r="75">
      <c r="A75" s="948">
        <v>2530.0</v>
      </c>
      <c r="B75" s="870" t="s">
        <v>1328</v>
      </c>
      <c r="C75" s="870" t="s">
        <v>1535</v>
      </c>
      <c r="D75" s="870" t="s">
        <v>1317</v>
      </c>
      <c r="E75" s="871" t="s">
        <v>195</v>
      </c>
      <c r="F75" s="871">
        <v>2025.0</v>
      </c>
      <c r="G75" s="871" t="s">
        <v>193</v>
      </c>
      <c r="H75" s="868"/>
    </row>
    <row r="76">
      <c r="A76" s="948">
        <v>1672.0</v>
      </c>
      <c r="B76" s="870" t="s">
        <v>1316</v>
      </c>
      <c r="C76" s="870" t="s">
        <v>1535</v>
      </c>
      <c r="D76" s="870" t="s">
        <v>1317</v>
      </c>
      <c r="E76" s="871" t="s">
        <v>192</v>
      </c>
      <c r="F76" s="871">
        <v>2025.0</v>
      </c>
      <c r="G76" s="871" t="s">
        <v>193</v>
      </c>
      <c r="H76" s="868"/>
    </row>
    <row r="77">
      <c r="A77" s="948">
        <v>10381.0</v>
      </c>
      <c r="B77" s="870" t="s">
        <v>1499</v>
      </c>
      <c r="C77" s="870" t="s">
        <v>1536</v>
      </c>
      <c r="D77" s="870" t="s">
        <v>1500</v>
      </c>
      <c r="E77" s="871" t="s">
        <v>221</v>
      </c>
      <c r="F77" s="871">
        <v>2025.0</v>
      </c>
      <c r="G77" s="871" t="s">
        <v>255</v>
      </c>
      <c r="H77" s="868"/>
    </row>
    <row r="78">
      <c r="A78" s="948">
        <v>8891.0</v>
      </c>
      <c r="B78" s="870" t="s">
        <v>1537</v>
      </c>
      <c r="C78" s="870" t="s">
        <v>1536</v>
      </c>
      <c r="D78" s="870" t="s">
        <v>1500</v>
      </c>
      <c r="E78" s="871" t="s">
        <v>195</v>
      </c>
      <c r="F78" s="871">
        <v>2025.0</v>
      </c>
      <c r="G78" s="872"/>
      <c r="H78" s="868"/>
    </row>
    <row r="79">
      <c r="A79" s="948">
        <v>9183.0</v>
      </c>
      <c r="B79" s="870" t="s">
        <v>1423</v>
      </c>
      <c r="C79" s="870" t="s">
        <v>1536</v>
      </c>
      <c r="D79" s="870" t="s">
        <v>1424</v>
      </c>
      <c r="E79" s="871" t="s">
        <v>195</v>
      </c>
      <c r="F79" s="871">
        <v>2025.0</v>
      </c>
      <c r="G79" s="872"/>
      <c r="H79" s="868"/>
    </row>
    <row r="80">
      <c r="A80" s="948">
        <v>10286.0</v>
      </c>
      <c r="B80" s="870" t="s">
        <v>302</v>
      </c>
      <c r="C80" s="870" t="s">
        <v>1536</v>
      </c>
      <c r="D80" s="870" t="s">
        <v>235</v>
      </c>
      <c r="E80" s="871" t="s">
        <v>221</v>
      </c>
      <c r="F80" s="871">
        <v>2025.0</v>
      </c>
      <c r="G80" s="871" t="s">
        <v>201</v>
      </c>
      <c r="H80" s="868"/>
    </row>
    <row r="81">
      <c r="A81" s="948">
        <v>10169.0</v>
      </c>
      <c r="B81" s="870" t="s">
        <v>299</v>
      </c>
      <c r="C81" s="870" t="s">
        <v>1536</v>
      </c>
      <c r="D81" s="870" t="s">
        <v>235</v>
      </c>
      <c r="E81" s="871" t="s">
        <v>114</v>
      </c>
      <c r="F81" s="871">
        <v>2025.0</v>
      </c>
      <c r="G81" s="871" t="s">
        <v>198</v>
      </c>
      <c r="H81" s="868"/>
    </row>
    <row r="82">
      <c r="A82" s="948">
        <v>10168.0</v>
      </c>
      <c r="B82" s="870" t="s">
        <v>298</v>
      </c>
      <c r="C82" s="870" t="s">
        <v>1536</v>
      </c>
      <c r="D82" s="870" t="s">
        <v>235</v>
      </c>
      <c r="E82" s="871" t="s">
        <v>221</v>
      </c>
      <c r="F82" s="871">
        <v>2025.0</v>
      </c>
      <c r="G82" s="871" t="s">
        <v>193</v>
      </c>
      <c r="H82" s="868"/>
    </row>
    <row r="83">
      <c r="A83" s="948">
        <v>9493.0</v>
      </c>
      <c r="B83" s="870" t="s">
        <v>288</v>
      </c>
      <c r="C83" s="870" t="s">
        <v>1536</v>
      </c>
      <c r="D83" s="870" t="s">
        <v>235</v>
      </c>
      <c r="E83" s="871" t="s">
        <v>195</v>
      </c>
      <c r="F83" s="871">
        <v>2025.0</v>
      </c>
      <c r="G83" s="871" t="s">
        <v>198</v>
      </c>
      <c r="H83" s="868"/>
    </row>
    <row r="84">
      <c r="A84" s="948">
        <v>9336.0</v>
      </c>
      <c r="B84" s="870" t="s">
        <v>284</v>
      </c>
      <c r="C84" s="870" t="s">
        <v>1536</v>
      </c>
      <c r="D84" s="870" t="s">
        <v>235</v>
      </c>
      <c r="E84" s="871" t="s">
        <v>192</v>
      </c>
      <c r="F84" s="871">
        <v>2025.0</v>
      </c>
      <c r="G84" s="871" t="s">
        <v>201</v>
      </c>
      <c r="H84" s="868"/>
    </row>
    <row r="85">
      <c r="A85" s="948">
        <v>7448.0</v>
      </c>
      <c r="B85" s="870" t="s">
        <v>272</v>
      </c>
      <c r="C85" s="870" t="s">
        <v>1536</v>
      </c>
      <c r="D85" s="870" t="s">
        <v>235</v>
      </c>
      <c r="E85" s="871" t="s">
        <v>192</v>
      </c>
      <c r="F85" s="871">
        <v>2025.0</v>
      </c>
      <c r="G85" s="871" t="s">
        <v>211</v>
      </c>
      <c r="H85" s="868"/>
    </row>
    <row r="86">
      <c r="A86" s="948">
        <v>7407.0</v>
      </c>
      <c r="B86" s="870" t="s">
        <v>271</v>
      </c>
      <c r="C86" s="870" t="s">
        <v>1536</v>
      </c>
      <c r="D86" s="870" t="s">
        <v>235</v>
      </c>
      <c r="E86" s="871" t="s">
        <v>195</v>
      </c>
      <c r="F86" s="871">
        <v>2025.0</v>
      </c>
      <c r="G86" s="871" t="s">
        <v>193</v>
      </c>
      <c r="H86" s="868"/>
    </row>
    <row r="87">
      <c r="A87" s="948">
        <v>7351.0</v>
      </c>
      <c r="B87" s="870" t="s">
        <v>270</v>
      </c>
      <c r="C87" s="870" t="s">
        <v>1536</v>
      </c>
      <c r="D87" s="870" t="s">
        <v>235</v>
      </c>
      <c r="E87" s="871" t="s">
        <v>114</v>
      </c>
      <c r="F87" s="871">
        <v>2025.0</v>
      </c>
      <c r="G87" s="871" t="s">
        <v>193</v>
      </c>
      <c r="H87" s="868"/>
    </row>
    <row r="88">
      <c r="A88" s="948">
        <v>6729.0</v>
      </c>
      <c r="B88" s="870" t="s">
        <v>266</v>
      </c>
      <c r="C88" s="870" t="s">
        <v>1536</v>
      </c>
      <c r="D88" s="870" t="s">
        <v>235</v>
      </c>
      <c r="E88" s="871" t="s">
        <v>195</v>
      </c>
      <c r="F88" s="871">
        <v>2025.0</v>
      </c>
      <c r="G88" s="871" t="s">
        <v>193</v>
      </c>
      <c r="H88" s="868"/>
    </row>
    <row r="89">
      <c r="A89" s="948">
        <v>6158.0</v>
      </c>
      <c r="B89" s="870" t="s">
        <v>252</v>
      </c>
      <c r="C89" s="870" t="s">
        <v>1536</v>
      </c>
      <c r="D89" s="870" t="s">
        <v>235</v>
      </c>
      <c r="E89" s="871" t="s">
        <v>192</v>
      </c>
      <c r="F89" s="871">
        <v>2025.0</v>
      </c>
      <c r="G89" s="871" t="s">
        <v>196</v>
      </c>
      <c r="H89" s="868"/>
    </row>
    <row r="90">
      <c r="A90" s="948">
        <v>5259.0</v>
      </c>
      <c r="B90" s="870" t="s">
        <v>248</v>
      </c>
      <c r="C90" s="870" t="s">
        <v>1536</v>
      </c>
      <c r="D90" s="870" t="s">
        <v>235</v>
      </c>
      <c r="E90" s="871" t="s">
        <v>257</v>
      </c>
      <c r="F90" s="871">
        <v>2025.0</v>
      </c>
      <c r="G90" s="871" t="s">
        <v>201</v>
      </c>
      <c r="H90" s="868"/>
    </row>
    <row r="91">
      <c r="A91" s="948">
        <v>4808.0</v>
      </c>
      <c r="B91" s="870" t="s">
        <v>246</v>
      </c>
      <c r="C91" s="870" t="s">
        <v>1536</v>
      </c>
      <c r="D91" s="870" t="s">
        <v>235</v>
      </c>
      <c r="E91" s="871" t="s">
        <v>195</v>
      </c>
      <c r="F91" s="871">
        <v>2025.0</v>
      </c>
      <c r="G91" s="871" t="s">
        <v>196</v>
      </c>
      <c r="H91" s="868"/>
    </row>
    <row r="92">
      <c r="A92" s="948">
        <v>2488.0</v>
      </c>
      <c r="B92" s="870" t="s">
        <v>243</v>
      </c>
      <c r="C92" s="870" t="s">
        <v>1536</v>
      </c>
      <c r="D92" s="870" t="s">
        <v>235</v>
      </c>
      <c r="E92" s="871" t="s">
        <v>195</v>
      </c>
      <c r="F92" s="871">
        <v>2025.0</v>
      </c>
      <c r="G92" s="871" t="s">
        <v>196</v>
      </c>
      <c r="H92" s="868"/>
    </row>
    <row r="93">
      <c r="A93" s="948">
        <v>1653.0</v>
      </c>
      <c r="B93" s="870" t="s">
        <v>234</v>
      </c>
      <c r="C93" s="870" t="s">
        <v>1536</v>
      </c>
      <c r="D93" s="870" t="s">
        <v>235</v>
      </c>
      <c r="E93" s="871" t="s">
        <v>195</v>
      </c>
      <c r="F93" s="871">
        <v>2025.0</v>
      </c>
      <c r="G93" s="871" t="s">
        <v>193</v>
      </c>
      <c r="H93" s="868"/>
    </row>
    <row r="94">
      <c r="A94" s="948">
        <v>10396.0</v>
      </c>
      <c r="B94" s="870" t="s">
        <v>305</v>
      </c>
      <c r="C94" s="870" t="s">
        <v>1536</v>
      </c>
      <c r="D94" s="870" t="s">
        <v>1538</v>
      </c>
      <c r="E94" s="871" t="s">
        <v>195</v>
      </c>
      <c r="F94" s="871">
        <v>2025.0</v>
      </c>
      <c r="G94" s="871" t="s">
        <v>201</v>
      </c>
      <c r="H94" s="868"/>
    </row>
    <row r="95">
      <c r="A95" s="948">
        <v>9537.0</v>
      </c>
      <c r="B95" s="870" t="s">
        <v>1049</v>
      </c>
      <c r="C95" s="870" t="s">
        <v>1536</v>
      </c>
      <c r="D95" s="870" t="s">
        <v>1538</v>
      </c>
      <c r="E95" s="871" t="s">
        <v>114</v>
      </c>
      <c r="F95" s="871">
        <v>2025.0</v>
      </c>
      <c r="G95" s="871" t="s">
        <v>193</v>
      </c>
      <c r="H95" s="868"/>
    </row>
    <row r="96">
      <c r="A96" s="948">
        <v>9465.0</v>
      </c>
      <c r="B96" s="870" t="s">
        <v>286</v>
      </c>
      <c r="C96" s="870" t="s">
        <v>1536</v>
      </c>
      <c r="D96" s="870" t="s">
        <v>1538</v>
      </c>
      <c r="E96" s="871" t="s">
        <v>114</v>
      </c>
      <c r="F96" s="871">
        <v>2025.0</v>
      </c>
      <c r="G96" s="871" t="s">
        <v>196</v>
      </c>
      <c r="H96" s="868"/>
    </row>
    <row r="97">
      <c r="A97" s="948">
        <v>6203.0</v>
      </c>
      <c r="B97" s="870" t="s">
        <v>259</v>
      </c>
      <c r="C97" s="870" t="s">
        <v>1536</v>
      </c>
      <c r="D97" s="870" t="s">
        <v>1538</v>
      </c>
      <c r="E97" s="871" t="s">
        <v>192</v>
      </c>
      <c r="F97" s="871">
        <v>2026.0</v>
      </c>
      <c r="G97" s="871" t="s">
        <v>193</v>
      </c>
      <c r="H97" s="868"/>
    </row>
    <row r="98">
      <c r="A98" s="948">
        <v>1764.0</v>
      </c>
      <c r="B98" s="870" t="s">
        <v>238</v>
      </c>
      <c r="C98" s="870" t="s">
        <v>1536</v>
      </c>
      <c r="D98" s="870" t="s">
        <v>1538</v>
      </c>
      <c r="E98" s="871" t="s">
        <v>195</v>
      </c>
      <c r="F98" s="871">
        <v>2025.0</v>
      </c>
      <c r="G98" s="871" t="s">
        <v>193</v>
      </c>
      <c r="H98" s="868"/>
    </row>
    <row r="99">
      <c r="A99" s="948">
        <v>1743.0</v>
      </c>
      <c r="B99" s="870" t="s">
        <v>236</v>
      </c>
      <c r="C99" s="870" t="s">
        <v>1536</v>
      </c>
      <c r="D99" s="870" t="s">
        <v>1538</v>
      </c>
      <c r="E99" s="871" t="s">
        <v>192</v>
      </c>
      <c r="F99" s="871">
        <v>2025.0</v>
      </c>
      <c r="G99" s="871" t="s">
        <v>193</v>
      </c>
      <c r="H99" s="868"/>
    </row>
    <row r="100">
      <c r="A100" s="948">
        <v>10138.0</v>
      </c>
      <c r="B100" s="870" t="s">
        <v>296</v>
      </c>
      <c r="C100" s="870" t="s">
        <v>1536</v>
      </c>
      <c r="D100" s="870" t="s">
        <v>240</v>
      </c>
      <c r="E100" s="871" t="s">
        <v>195</v>
      </c>
      <c r="F100" s="871">
        <v>2025.0</v>
      </c>
      <c r="G100" s="871" t="s">
        <v>198</v>
      </c>
      <c r="H100" s="868"/>
    </row>
    <row r="101">
      <c r="A101" s="948">
        <v>10137.0</v>
      </c>
      <c r="B101" s="870" t="s">
        <v>295</v>
      </c>
      <c r="C101" s="870" t="s">
        <v>1536</v>
      </c>
      <c r="D101" s="870" t="s">
        <v>240</v>
      </c>
      <c r="E101" s="871" t="s">
        <v>195</v>
      </c>
      <c r="F101" s="871">
        <v>2025.0</v>
      </c>
      <c r="G101" s="871" t="s">
        <v>198</v>
      </c>
      <c r="H101" s="868"/>
    </row>
    <row r="102">
      <c r="A102" s="948">
        <v>6228.0</v>
      </c>
      <c r="B102" s="870" t="s">
        <v>261</v>
      </c>
      <c r="C102" s="870" t="s">
        <v>1536</v>
      </c>
      <c r="D102" s="870" t="s">
        <v>240</v>
      </c>
      <c r="E102" s="871" t="s">
        <v>192</v>
      </c>
      <c r="F102" s="871">
        <v>2025.0</v>
      </c>
      <c r="G102" s="871" t="s">
        <v>193</v>
      </c>
      <c r="H102" s="868"/>
    </row>
    <row r="103">
      <c r="A103" s="948">
        <v>6213.0</v>
      </c>
      <c r="B103" s="870" t="s">
        <v>1539</v>
      </c>
      <c r="C103" s="870" t="s">
        <v>1536</v>
      </c>
      <c r="D103" s="870" t="s">
        <v>240</v>
      </c>
      <c r="E103" s="871" t="s">
        <v>195</v>
      </c>
      <c r="F103" s="871">
        <v>2026.0</v>
      </c>
      <c r="G103" s="871" t="s">
        <v>255</v>
      </c>
      <c r="H103" s="868"/>
    </row>
    <row r="104">
      <c r="A104" s="948">
        <v>6208.0</v>
      </c>
      <c r="B104" s="870" t="s">
        <v>260</v>
      </c>
      <c r="C104" s="870" t="s">
        <v>1536</v>
      </c>
      <c r="D104" s="870" t="s">
        <v>240</v>
      </c>
      <c r="E104" s="871" t="s">
        <v>192</v>
      </c>
      <c r="F104" s="871">
        <v>2025.0</v>
      </c>
      <c r="G104" s="871" t="s">
        <v>201</v>
      </c>
      <c r="H104" s="868"/>
    </row>
    <row r="105">
      <c r="A105" s="948">
        <v>6201.0</v>
      </c>
      <c r="B105" s="870" t="s">
        <v>258</v>
      </c>
      <c r="C105" s="870" t="s">
        <v>1536</v>
      </c>
      <c r="D105" s="870" t="s">
        <v>240</v>
      </c>
      <c r="E105" s="871" t="s">
        <v>192</v>
      </c>
      <c r="F105" s="871">
        <v>2025.0</v>
      </c>
      <c r="G105" s="871" t="s">
        <v>198</v>
      </c>
      <c r="H105" s="868"/>
    </row>
    <row r="106">
      <c r="A106" s="948">
        <v>1800.0</v>
      </c>
      <c r="B106" s="870" t="s">
        <v>239</v>
      </c>
      <c r="C106" s="870" t="s">
        <v>1536</v>
      </c>
      <c r="D106" s="870" t="s">
        <v>240</v>
      </c>
      <c r="E106" s="871" t="s">
        <v>195</v>
      </c>
      <c r="F106" s="871">
        <v>2025.0</v>
      </c>
      <c r="G106" s="871" t="s">
        <v>201</v>
      </c>
      <c r="H106" s="868"/>
    </row>
    <row r="107">
      <c r="A107" s="948">
        <v>10410.0</v>
      </c>
      <c r="B107" s="870" t="s">
        <v>306</v>
      </c>
      <c r="C107" s="870" t="s">
        <v>1536</v>
      </c>
      <c r="D107" s="870" t="s">
        <v>242</v>
      </c>
      <c r="E107" s="871" t="s">
        <v>221</v>
      </c>
      <c r="F107" s="871">
        <v>2025.0</v>
      </c>
      <c r="G107" s="871" t="s">
        <v>201</v>
      </c>
      <c r="H107" s="868"/>
    </row>
    <row r="108">
      <c r="A108" s="948">
        <v>10330.0</v>
      </c>
      <c r="B108" s="870" t="s">
        <v>304</v>
      </c>
      <c r="C108" s="870" t="s">
        <v>1536</v>
      </c>
      <c r="D108" s="870" t="s">
        <v>242</v>
      </c>
      <c r="E108" s="871" t="s">
        <v>195</v>
      </c>
      <c r="F108" s="871">
        <v>2026.0</v>
      </c>
      <c r="G108" s="871" t="s">
        <v>201</v>
      </c>
      <c r="H108" s="868"/>
    </row>
    <row r="109">
      <c r="A109" s="948">
        <v>10291.0</v>
      </c>
      <c r="B109" s="870" t="s">
        <v>303</v>
      </c>
      <c r="C109" s="870" t="s">
        <v>1536</v>
      </c>
      <c r="D109" s="870" t="s">
        <v>242</v>
      </c>
      <c r="E109" s="871" t="s">
        <v>195</v>
      </c>
      <c r="F109" s="871">
        <v>2025.0</v>
      </c>
      <c r="G109" s="871" t="s">
        <v>193</v>
      </c>
      <c r="H109" s="868"/>
    </row>
    <row r="110">
      <c r="A110" s="948">
        <v>10146.0</v>
      </c>
      <c r="B110" s="870" t="s">
        <v>693</v>
      </c>
      <c r="C110" s="870" t="s">
        <v>1536</v>
      </c>
      <c r="D110" s="870" t="s">
        <v>242</v>
      </c>
      <c r="E110" s="871" t="s">
        <v>114</v>
      </c>
      <c r="F110" s="871">
        <v>2025.0</v>
      </c>
      <c r="G110" s="871" t="s">
        <v>193</v>
      </c>
      <c r="H110" s="868"/>
    </row>
    <row r="111">
      <c r="A111" s="948">
        <v>10110.0</v>
      </c>
      <c r="B111" s="870" t="s">
        <v>293</v>
      </c>
      <c r="C111" s="870" t="s">
        <v>1536</v>
      </c>
      <c r="D111" s="870" t="s">
        <v>242</v>
      </c>
      <c r="E111" s="871" t="s">
        <v>195</v>
      </c>
      <c r="F111" s="871">
        <v>2025.0</v>
      </c>
      <c r="G111" s="871" t="s">
        <v>198</v>
      </c>
      <c r="H111" s="868"/>
    </row>
    <row r="112">
      <c r="A112" s="948">
        <v>9180.0</v>
      </c>
      <c r="B112" s="870" t="s">
        <v>281</v>
      </c>
      <c r="C112" s="870" t="s">
        <v>1536</v>
      </c>
      <c r="D112" s="870" t="s">
        <v>242</v>
      </c>
      <c r="E112" s="871" t="s">
        <v>257</v>
      </c>
      <c r="F112" s="871">
        <v>2026.0</v>
      </c>
      <c r="G112" s="871" t="s">
        <v>201</v>
      </c>
      <c r="H112" s="868"/>
    </row>
    <row r="113">
      <c r="A113" s="948">
        <v>9003.0</v>
      </c>
      <c r="B113" s="870" t="s">
        <v>279</v>
      </c>
      <c r="C113" s="870" t="s">
        <v>1536</v>
      </c>
      <c r="D113" s="870" t="s">
        <v>242</v>
      </c>
      <c r="E113" s="871" t="s">
        <v>114</v>
      </c>
      <c r="F113" s="871">
        <v>2025.0</v>
      </c>
      <c r="G113" s="871" t="s">
        <v>211</v>
      </c>
      <c r="H113" s="868"/>
    </row>
    <row r="114">
      <c r="A114" s="948">
        <v>8893.0</v>
      </c>
      <c r="B114" s="870" t="s">
        <v>278</v>
      </c>
      <c r="C114" s="870" t="s">
        <v>1536</v>
      </c>
      <c r="D114" s="870" t="s">
        <v>242</v>
      </c>
      <c r="E114" s="871" t="s">
        <v>114</v>
      </c>
      <c r="F114" s="871">
        <v>2025.0</v>
      </c>
      <c r="G114" s="871" t="s">
        <v>211</v>
      </c>
      <c r="H114" s="868"/>
    </row>
    <row r="115">
      <c r="A115" s="948">
        <v>8810.0</v>
      </c>
      <c r="B115" s="870" t="s">
        <v>277</v>
      </c>
      <c r="C115" s="870" t="s">
        <v>1536</v>
      </c>
      <c r="D115" s="870" t="s">
        <v>242</v>
      </c>
      <c r="E115" s="871" t="s">
        <v>195</v>
      </c>
      <c r="F115" s="871">
        <v>2026.0</v>
      </c>
      <c r="G115" s="871" t="s">
        <v>211</v>
      </c>
      <c r="H115" s="868"/>
    </row>
    <row r="116">
      <c r="A116" s="948">
        <v>8215.0</v>
      </c>
      <c r="B116" s="870" t="s">
        <v>274</v>
      </c>
      <c r="C116" s="870" t="s">
        <v>1536</v>
      </c>
      <c r="D116" s="870" t="s">
        <v>242</v>
      </c>
      <c r="E116" s="871" t="s">
        <v>114</v>
      </c>
      <c r="F116" s="871">
        <v>2026.0</v>
      </c>
      <c r="G116" s="871" t="s">
        <v>196</v>
      </c>
      <c r="H116" s="868"/>
    </row>
    <row r="117">
      <c r="A117" s="948">
        <v>7504.0</v>
      </c>
      <c r="B117" s="870" t="s">
        <v>273</v>
      </c>
      <c r="C117" s="870" t="s">
        <v>1536</v>
      </c>
      <c r="D117" s="870" t="s">
        <v>242</v>
      </c>
      <c r="E117" s="871" t="s">
        <v>195</v>
      </c>
      <c r="F117" s="871">
        <v>2025.0</v>
      </c>
      <c r="G117" s="871" t="s">
        <v>193</v>
      </c>
      <c r="H117" s="868"/>
    </row>
    <row r="118">
      <c r="A118" s="948">
        <v>7089.0</v>
      </c>
      <c r="B118" s="870" t="s">
        <v>269</v>
      </c>
      <c r="C118" s="870" t="s">
        <v>1536</v>
      </c>
      <c r="D118" s="870" t="s">
        <v>242</v>
      </c>
      <c r="E118" s="871" t="s">
        <v>195</v>
      </c>
      <c r="F118" s="871">
        <v>2025.0</v>
      </c>
      <c r="G118" s="871" t="s">
        <v>201</v>
      </c>
      <c r="H118" s="868"/>
    </row>
    <row r="119">
      <c r="A119" s="948">
        <v>6628.0</v>
      </c>
      <c r="B119" s="870" t="s">
        <v>265</v>
      </c>
      <c r="C119" s="870" t="s">
        <v>1536</v>
      </c>
      <c r="D119" s="870" t="s">
        <v>242</v>
      </c>
      <c r="E119" s="871" t="s">
        <v>195</v>
      </c>
      <c r="F119" s="871">
        <v>2026.0</v>
      </c>
      <c r="G119" s="871" t="s">
        <v>211</v>
      </c>
      <c r="H119" s="868"/>
    </row>
    <row r="120">
      <c r="A120" s="948">
        <v>6277.0</v>
      </c>
      <c r="B120" s="870" t="s">
        <v>263</v>
      </c>
      <c r="C120" s="870" t="s">
        <v>1536</v>
      </c>
      <c r="D120" s="870" t="s">
        <v>242</v>
      </c>
      <c r="E120" s="871" t="s">
        <v>192</v>
      </c>
      <c r="F120" s="871">
        <v>2025.0</v>
      </c>
      <c r="G120" s="871" t="s">
        <v>198</v>
      </c>
      <c r="H120" s="868"/>
    </row>
    <row r="121">
      <c r="A121" s="948">
        <v>5602.0</v>
      </c>
      <c r="B121" s="870" t="s">
        <v>250</v>
      </c>
      <c r="C121" s="870" t="s">
        <v>1536</v>
      </c>
      <c r="D121" s="870" t="s">
        <v>242</v>
      </c>
      <c r="E121" s="871" t="s">
        <v>195</v>
      </c>
      <c r="F121" s="871">
        <v>2025.0</v>
      </c>
      <c r="G121" s="871" t="s">
        <v>193</v>
      </c>
      <c r="H121" s="868"/>
    </row>
    <row r="122">
      <c r="A122" s="948">
        <v>5040.0</v>
      </c>
      <c r="B122" s="870" t="s">
        <v>247</v>
      </c>
      <c r="C122" s="870" t="s">
        <v>1536</v>
      </c>
      <c r="D122" s="870" t="s">
        <v>242</v>
      </c>
      <c r="E122" s="871" t="s">
        <v>192</v>
      </c>
      <c r="F122" s="871">
        <v>2026.0</v>
      </c>
      <c r="G122" s="871" t="s">
        <v>196</v>
      </c>
      <c r="H122" s="868"/>
    </row>
    <row r="123">
      <c r="A123" s="948">
        <v>3690.0</v>
      </c>
      <c r="B123" s="870" t="s">
        <v>245</v>
      </c>
      <c r="C123" s="870" t="s">
        <v>1536</v>
      </c>
      <c r="D123" s="870" t="s">
        <v>242</v>
      </c>
      <c r="E123" s="871" t="s">
        <v>195</v>
      </c>
      <c r="F123" s="871">
        <v>2025.0</v>
      </c>
      <c r="G123" s="871" t="s">
        <v>211</v>
      </c>
      <c r="H123" s="868"/>
    </row>
    <row r="124">
      <c r="A124" s="948">
        <v>2104.0</v>
      </c>
      <c r="B124" s="870" t="s">
        <v>241</v>
      </c>
      <c r="C124" s="870" t="s">
        <v>1536</v>
      </c>
      <c r="D124" s="870" t="s">
        <v>242</v>
      </c>
      <c r="E124" s="871" t="s">
        <v>195</v>
      </c>
      <c r="F124" s="871">
        <v>2025.0</v>
      </c>
      <c r="G124" s="871" t="s">
        <v>211</v>
      </c>
      <c r="H124" s="868"/>
    </row>
    <row r="125">
      <c r="A125" s="948">
        <v>10127.0</v>
      </c>
      <c r="B125" s="870" t="s">
        <v>294</v>
      </c>
      <c r="C125" s="870" t="s">
        <v>1536</v>
      </c>
      <c r="D125" s="870" t="s">
        <v>233</v>
      </c>
      <c r="E125" s="871" t="s">
        <v>192</v>
      </c>
      <c r="F125" s="871">
        <v>2025.0</v>
      </c>
      <c r="G125" s="871" t="s">
        <v>198</v>
      </c>
      <c r="H125" s="868"/>
    </row>
    <row r="126">
      <c r="A126" s="948">
        <v>9975.0</v>
      </c>
      <c r="B126" s="870" t="s">
        <v>291</v>
      </c>
      <c r="C126" s="870" t="s">
        <v>1536</v>
      </c>
      <c r="D126" s="870" t="s">
        <v>233</v>
      </c>
      <c r="E126" s="871" t="s">
        <v>195</v>
      </c>
      <c r="F126" s="871">
        <v>2026.0</v>
      </c>
      <c r="G126" s="871" t="s">
        <v>198</v>
      </c>
      <c r="H126" s="868"/>
    </row>
    <row r="127">
      <c r="A127" s="948">
        <v>9618.0</v>
      </c>
      <c r="B127" s="870" t="s">
        <v>289</v>
      </c>
      <c r="C127" s="870" t="s">
        <v>1536</v>
      </c>
      <c r="D127" s="870" t="s">
        <v>233</v>
      </c>
      <c r="E127" s="871" t="s">
        <v>114</v>
      </c>
      <c r="F127" s="871">
        <v>2026.0</v>
      </c>
      <c r="G127" s="871" t="s">
        <v>193</v>
      </c>
      <c r="H127" s="868"/>
    </row>
    <row r="128">
      <c r="A128" s="948">
        <v>9263.0</v>
      </c>
      <c r="B128" s="870" t="s">
        <v>283</v>
      </c>
      <c r="C128" s="870" t="s">
        <v>1536</v>
      </c>
      <c r="D128" s="870" t="s">
        <v>233</v>
      </c>
      <c r="E128" s="871" t="s">
        <v>195</v>
      </c>
      <c r="F128" s="871">
        <v>2025.0</v>
      </c>
      <c r="G128" s="871" t="s">
        <v>196</v>
      </c>
      <c r="H128" s="868"/>
    </row>
    <row r="129">
      <c r="A129" s="948">
        <v>9076.0</v>
      </c>
      <c r="B129" s="870" t="s">
        <v>280</v>
      </c>
      <c r="C129" s="870" t="s">
        <v>1536</v>
      </c>
      <c r="D129" s="870" t="s">
        <v>233</v>
      </c>
      <c r="E129" s="871" t="s">
        <v>114</v>
      </c>
      <c r="F129" s="871">
        <v>2025.0</v>
      </c>
      <c r="G129" s="871" t="s">
        <v>196</v>
      </c>
      <c r="H129" s="868"/>
    </row>
    <row r="130">
      <c r="A130" s="948">
        <v>8718.0</v>
      </c>
      <c r="B130" s="870" t="s">
        <v>276</v>
      </c>
      <c r="C130" s="870" t="s">
        <v>1536</v>
      </c>
      <c r="D130" s="870" t="s">
        <v>233</v>
      </c>
      <c r="E130" s="871" t="s">
        <v>192</v>
      </c>
      <c r="F130" s="871">
        <v>2025.0</v>
      </c>
      <c r="G130" s="871" t="s">
        <v>255</v>
      </c>
      <c r="H130" s="868"/>
    </row>
    <row r="131">
      <c r="A131" s="948">
        <v>7065.0</v>
      </c>
      <c r="B131" s="870" t="s">
        <v>268</v>
      </c>
      <c r="C131" s="870" t="s">
        <v>1536</v>
      </c>
      <c r="D131" s="870" t="s">
        <v>233</v>
      </c>
      <c r="E131" s="871" t="s">
        <v>195</v>
      </c>
      <c r="F131" s="871">
        <v>2025.0</v>
      </c>
      <c r="G131" s="871" t="s">
        <v>196</v>
      </c>
      <c r="H131" s="868"/>
    </row>
    <row r="132">
      <c r="A132" s="948">
        <v>6945.0</v>
      </c>
      <c r="B132" s="870" t="s">
        <v>267</v>
      </c>
      <c r="C132" s="870" t="s">
        <v>1536</v>
      </c>
      <c r="D132" s="870" t="s">
        <v>233</v>
      </c>
      <c r="E132" s="871" t="s">
        <v>195</v>
      </c>
      <c r="F132" s="871">
        <v>2026.0</v>
      </c>
      <c r="G132" s="871" t="s">
        <v>211</v>
      </c>
      <c r="H132" s="868"/>
    </row>
    <row r="133">
      <c r="A133" s="948">
        <v>6244.0</v>
      </c>
      <c r="B133" s="870" t="s">
        <v>262</v>
      </c>
      <c r="C133" s="870" t="s">
        <v>1536</v>
      </c>
      <c r="D133" s="870" t="s">
        <v>233</v>
      </c>
      <c r="E133" s="871" t="s">
        <v>195</v>
      </c>
      <c r="F133" s="871">
        <v>2025.0</v>
      </c>
      <c r="G133" s="871" t="s">
        <v>211</v>
      </c>
      <c r="H133" s="868"/>
    </row>
    <row r="134">
      <c r="A134" s="948">
        <v>6191.0</v>
      </c>
      <c r="B134" s="870" t="s">
        <v>256</v>
      </c>
      <c r="C134" s="870" t="s">
        <v>1536</v>
      </c>
      <c r="D134" s="870" t="s">
        <v>233</v>
      </c>
      <c r="E134" s="871" t="s">
        <v>257</v>
      </c>
      <c r="F134" s="871">
        <v>2025.0</v>
      </c>
      <c r="G134" s="871" t="s">
        <v>255</v>
      </c>
      <c r="H134" s="868"/>
    </row>
    <row r="135">
      <c r="A135" s="948">
        <v>3256.0</v>
      </c>
      <c r="B135" s="870" t="s">
        <v>244</v>
      </c>
      <c r="C135" s="870" t="s">
        <v>1536</v>
      </c>
      <c r="D135" s="870" t="s">
        <v>233</v>
      </c>
      <c r="E135" s="871" t="s">
        <v>195</v>
      </c>
      <c r="F135" s="871">
        <v>2025.0</v>
      </c>
      <c r="G135" s="871" t="s">
        <v>211</v>
      </c>
      <c r="H135" s="868"/>
    </row>
    <row r="136">
      <c r="A136" s="948">
        <v>1346.0</v>
      </c>
      <c r="B136" s="870" t="s">
        <v>232</v>
      </c>
      <c r="C136" s="870" t="s">
        <v>1536</v>
      </c>
      <c r="D136" s="870" t="s">
        <v>233</v>
      </c>
      <c r="E136" s="871" t="s">
        <v>192</v>
      </c>
      <c r="F136" s="871">
        <v>2025.0</v>
      </c>
      <c r="G136" s="871" t="s">
        <v>193</v>
      </c>
      <c r="H136" s="868"/>
    </row>
    <row r="137">
      <c r="A137" s="948">
        <v>10484.0</v>
      </c>
      <c r="B137" s="870" t="s">
        <v>1540</v>
      </c>
      <c r="C137" s="870" t="s">
        <v>1541</v>
      </c>
      <c r="D137" s="870" t="s">
        <v>191</v>
      </c>
      <c r="E137" s="871" t="s">
        <v>221</v>
      </c>
      <c r="F137" s="871">
        <v>2026.0</v>
      </c>
      <c r="G137" s="871" t="s">
        <v>201</v>
      </c>
      <c r="H137" s="868"/>
    </row>
    <row r="138">
      <c r="A138" s="948">
        <v>10481.0</v>
      </c>
      <c r="B138" s="870" t="s">
        <v>1542</v>
      </c>
      <c r="C138" s="870" t="s">
        <v>1541</v>
      </c>
      <c r="D138" s="870" t="s">
        <v>191</v>
      </c>
      <c r="E138" s="871" t="s">
        <v>114</v>
      </c>
      <c r="F138" s="871">
        <v>2026.0</v>
      </c>
      <c r="G138" s="871" t="s">
        <v>201</v>
      </c>
      <c r="H138" s="868"/>
    </row>
    <row r="139">
      <c r="A139" s="948">
        <v>10125.0</v>
      </c>
      <c r="B139" s="870" t="s">
        <v>229</v>
      </c>
      <c r="C139" s="870" t="s">
        <v>1541</v>
      </c>
      <c r="D139" s="870" t="s">
        <v>191</v>
      </c>
      <c r="E139" s="871" t="s">
        <v>195</v>
      </c>
      <c r="F139" s="871">
        <v>2025.0</v>
      </c>
      <c r="G139" s="871" t="s">
        <v>198</v>
      </c>
      <c r="H139" s="868"/>
    </row>
    <row r="140">
      <c r="A140" s="948">
        <v>9958.0</v>
      </c>
      <c r="B140" s="870" t="s">
        <v>224</v>
      </c>
      <c r="C140" s="870" t="s">
        <v>1541</v>
      </c>
      <c r="D140" s="870" t="s">
        <v>191</v>
      </c>
      <c r="E140" s="871" t="s">
        <v>195</v>
      </c>
      <c r="F140" s="871">
        <v>2025.0</v>
      </c>
      <c r="G140" s="871" t="s">
        <v>198</v>
      </c>
      <c r="H140" s="868"/>
    </row>
    <row r="141">
      <c r="A141" s="948">
        <v>9957.0</v>
      </c>
      <c r="B141" s="870" t="s">
        <v>223</v>
      </c>
      <c r="C141" s="870" t="s">
        <v>1541</v>
      </c>
      <c r="D141" s="870" t="s">
        <v>191</v>
      </c>
      <c r="E141" s="871" t="s">
        <v>114</v>
      </c>
      <c r="F141" s="871">
        <v>2025.0</v>
      </c>
      <c r="G141" s="871" t="s">
        <v>198</v>
      </c>
      <c r="H141" s="868"/>
    </row>
    <row r="142">
      <c r="A142" s="948">
        <v>9554.0</v>
      </c>
      <c r="B142" s="870" t="s">
        <v>220</v>
      </c>
      <c r="C142" s="870" t="s">
        <v>1541</v>
      </c>
      <c r="D142" s="870" t="s">
        <v>191</v>
      </c>
      <c r="E142" s="871" t="s">
        <v>195</v>
      </c>
      <c r="F142" s="871">
        <v>2025.0</v>
      </c>
      <c r="G142" s="871" t="s">
        <v>196</v>
      </c>
      <c r="H142" s="868"/>
    </row>
    <row r="143">
      <c r="A143" s="948">
        <v>9489.0</v>
      </c>
      <c r="B143" s="870" t="s">
        <v>219</v>
      </c>
      <c r="C143" s="870" t="s">
        <v>1541</v>
      </c>
      <c r="D143" s="870" t="s">
        <v>191</v>
      </c>
      <c r="E143" s="871" t="s">
        <v>192</v>
      </c>
      <c r="F143" s="871">
        <v>2026.0</v>
      </c>
      <c r="G143" s="871" t="s">
        <v>193</v>
      </c>
      <c r="H143" s="868"/>
    </row>
    <row r="144">
      <c r="A144" s="948">
        <v>9353.0</v>
      </c>
      <c r="B144" s="870" t="s">
        <v>218</v>
      </c>
      <c r="C144" s="870" t="s">
        <v>1541</v>
      </c>
      <c r="D144" s="870" t="s">
        <v>191</v>
      </c>
      <c r="E144" s="871" t="s">
        <v>195</v>
      </c>
      <c r="F144" s="871">
        <v>2025.0</v>
      </c>
      <c r="G144" s="871" t="s">
        <v>201</v>
      </c>
      <c r="H144" s="868"/>
    </row>
    <row r="145">
      <c r="A145" s="948">
        <v>9054.0</v>
      </c>
      <c r="B145" s="870" t="s">
        <v>217</v>
      </c>
      <c r="C145" s="870" t="s">
        <v>1541</v>
      </c>
      <c r="D145" s="870" t="s">
        <v>191</v>
      </c>
      <c r="E145" s="871" t="s">
        <v>114</v>
      </c>
      <c r="F145" s="871">
        <v>2025.0</v>
      </c>
      <c r="G145" s="871" t="s">
        <v>193</v>
      </c>
      <c r="H145" s="868"/>
    </row>
    <row r="146">
      <c r="A146" s="948">
        <v>8821.0</v>
      </c>
      <c r="B146" s="870" t="s">
        <v>215</v>
      </c>
      <c r="C146" s="870" t="s">
        <v>1541</v>
      </c>
      <c r="D146" s="870" t="s">
        <v>191</v>
      </c>
      <c r="E146" s="871" t="s">
        <v>216</v>
      </c>
      <c r="F146" s="871">
        <v>2025.0</v>
      </c>
      <c r="G146" s="872"/>
      <c r="H146" s="868"/>
    </row>
    <row r="147">
      <c r="A147" s="948">
        <v>8309.0</v>
      </c>
      <c r="B147" s="870" t="s">
        <v>213</v>
      </c>
      <c r="C147" s="870" t="s">
        <v>1541</v>
      </c>
      <c r="D147" s="870" t="s">
        <v>191</v>
      </c>
      <c r="E147" s="871" t="s">
        <v>114</v>
      </c>
      <c r="F147" s="871">
        <v>2025.0</v>
      </c>
      <c r="G147" s="871" t="s">
        <v>196</v>
      </c>
      <c r="H147" s="868"/>
    </row>
    <row r="148">
      <c r="A148" s="948">
        <v>7908.0</v>
      </c>
      <c r="B148" s="870" t="s">
        <v>1543</v>
      </c>
      <c r="C148" s="870" t="s">
        <v>1541</v>
      </c>
      <c r="D148" s="870" t="s">
        <v>191</v>
      </c>
      <c r="E148" s="871" t="s">
        <v>192</v>
      </c>
      <c r="F148" s="871">
        <v>2025.0</v>
      </c>
      <c r="G148" s="871" t="s">
        <v>198</v>
      </c>
      <c r="H148" s="868"/>
    </row>
    <row r="149">
      <c r="A149" s="948">
        <v>7656.0</v>
      </c>
      <c r="B149" s="870" t="s">
        <v>210</v>
      </c>
      <c r="C149" s="870" t="s">
        <v>1541</v>
      </c>
      <c r="D149" s="870" t="s">
        <v>191</v>
      </c>
      <c r="E149" s="871" t="s">
        <v>195</v>
      </c>
      <c r="F149" s="871">
        <v>2025.0</v>
      </c>
      <c r="G149" s="871" t="s">
        <v>211</v>
      </c>
      <c r="H149" s="868"/>
    </row>
    <row r="150">
      <c r="A150" s="948">
        <v>7609.0</v>
      </c>
      <c r="B150" s="870" t="s">
        <v>208</v>
      </c>
      <c r="C150" s="870" t="s">
        <v>1541</v>
      </c>
      <c r="D150" s="870" t="s">
        <v>191</v>
      </c>
      <c r="E150" s="871" t="s">
        <v>192</v>
      </c>
      <c r="F150" s="871">
        <v>2025.0</v>
      </c>
      <c r="G150" s="871" t="s">
        <v>193</v>
      </c>
      <c r="H150" s="868"/>
    </row>
    <row r="151">
      <c r="A151" s="948">
        <v>4458.0</v>
      </c>
      <c r="B151" s="870" t="s">
        <v>1544</v>
      </c>
      <c r="C151" s="870" t="s">
        <v>1541</v>
      </c>
      <c r="D151" s="870" t="s">
        <v>191</v>
      </c>
      <c r="E151" s="871" t="s">
        <v>195</v>
      </c>
      <c r="F151" s="871">
        <v>2025.0</v>
      </c>
      <c r="G151" s="871" t="s">
        <v>193</v>
      </c>
      <c r="H151" s="868"/>
    </row>
    <row r="152">
      <c r="A152" s="948">
        <v>4245.0</v>
      </c>
      <c r="B152" s="870" t="s">
        <v>197</v>
      </c>
      <c r="C152" s="870" t="s">
        <v>1541</v>
      </c>
      <c r="D152" s="870" t="s">
        <v>191</v>
      </c>
      <c r="E152" s="871" t="s">
        <v>195</v>
      </c>
      <c r="F152" s="871">
        <v>2025.0</v>
      </c>
      <c r="G152" s="871" t="s">
        <v>193</v>
      </c>
      <c r="H152" s="868"/>
    </row>
    <row r="153">
      <c r="A153" s="948">
        <v>1499.0</v>
      </c>
      <c r="B153" s="870" t="s">
        <v>194</v>
      </c>
      <c r="C153" s="870" t="s">
        <v>1541</v>
      </c>
      <c r="D153" s="870" t="s">
        <v>191</v>
      </c>
      <c r="E153" s="871" t="s">
        <v>195</v>
      </c>
      <c r="F153" s="871">
        <v>2025.0</v>
      </c>
      <c r="G153" s="871" t="s">
        <v>196</v>
      </c>
      <c r="H153" s="868"/>
    </row>
    <row r="154">
      <c r="A154" s="948">
        <v>1425.0</v>
      </c>
      <c r="B154" s="870" t="s">
        <v>190</v>
      </c>
      <c r="C154" s="870" t="s">
        <v>1541</v>
      </c>
      <c r="D154" s="870" t="s">
        <v>191</v>
      </c>
      <c r="E154" s="871" t="s">
        <v>192</v>
      </c>
      <c r="F154" s="871">
        <v>2026.0</v>
      </c>
      <c r="G154" s="871" t="s">
        <v>193</v>
      </c>
      <c r="H154" s="868"/>
    </row>
    <row r="155">
      <c r="A155" s="948">
        <v>6875.0</v>
      </c>
      <c r="B155" s="870" t="s">
        <v>1406</v>
      </c>
      <c r="C155" s="870" t="s">
        <v>1541</v>
      </c>
      <c r="D155" s="870" t="s">
        <v>1369</v>
      </c>
      <c r="E155" s="871" t="s">
        <v>192</v>
      </c>
      <c r="F155" s="871">
        <v>2025.0</v>
      </c>
      <c r="G155" s="871" t="s">
        <v>196</v>
      </c>
      <c r="H155" s="868"/>
    </row>
    <row r="156">
      <c r="A156" s="948">
        <v>5366.0</v>
      </c>
      <c r="B156" s="870" t="s">
        <v>1368</v>
      </c>
      <c r="C156" s="870" t="s">
        <v>1541</v>
      </c>
      <c r="D156" s="870" t="s">
        <v>1369</v>
      </c>
      <c r="E156" s="871" t="s">
        <v>192</v>
      </c>
      <c r="F156" s="871">
        <v>2025.0</v>
      </c>
      <c r="G156" s="871" t="s">
        <v>196</v>
      </c>
      <c r="H156" s="868"/>
    </row>
    <row r="157">
      <c r="A157" s="948">
        <v>7475.0</v>
      </c>
      <c r="B157" s="870" t="s">
        <v>207</v>
      </c>
      <c r="C157" s="870" t="s">
        <v>1541</v>
      </c>
      <c r="D157" s="870" t="s">
        <v>200</v>
      </c>
      <c r="E157" s="871" t="s">
        <v>192</v>
      </c>
      <c r="F157" s="871">
        <v>2025.0</v>
      </c>
      <c r="G157" s="871" t="s">
        <v>201</v>
      </c>
      <c r="H157" s="868"/>
    </row>
    <row r="158">
      <c r="A158" s="948">
        <v>7474.0</v>
      </c>
      <c r="B158" s="870" t="s">
        <v>206</v>
      </c>
      <c r="C158" s="870" t="s">
        <v>1541</v>
      </c>
      <c r="D158" s="870" t="s">
        <v>200</v>
      </c>
      <c r="E158" s="871" t="s">
        <v>192</v>
      </c>
      <c r="F158" s="871">
        <v>2025.0</v>
      </c>
      <c r="G158" s="871" t="s">
        <v>193</v>
      </c>
      <c r="H158" s="868"/>
    </row>
    <row r="159">
      <c r="A159" s="948">
        <v>6344.0</v>
      </c>
      <c r="B159" s="870" t="s">
        <v>202</v>
      </c>
      <c r="C159" s="870" t="s">
        <v>1541</v>
      </c>
      <c r="D159" s="870" t="s">
        <v>200</v>
      </c>
      <c r="E159" s="871" t="s">
        <v>195</v>
      </c>
      <c r="F159" s="871">
        <v>2025.0</v>
      </c>
      <c r="G159" s="871" t="s">
        <v>193</v>
      </c>
      <c r="H159" s="868"/>
    </row>
    <row r="160">
      <c r="A160" s="948">
        <v>10425.0</v>
      </c>
      <c r="B160" s="870" t="s">
        <v>1545</v>
      </c>
      <c r="C160" s="870" t="s">
        <v>1541</v>
      </c>
      <c r="D160" s="870" t="s">
        <v>204</v>
      </c>
      <c r="E160" s="871" t="s">
        <v>114</v>
      </c>
      <c r="F160" s="871">
        <v>2025.0</v>
      </c>
      <c r="G160" s="871" t="s">
        <v>198</v>
      </c>
      <c r="H160" s="868"/>
    </row>
    <row r="161">
      <c r="A161" s="948">
        <v>10097.0</v>
      </c>
      <c r="B161" s="870" t="s">
        <v>227</v>
      </c>
      <c r="C161" s="870" t="s">
        <v>1541</v>
      </c>
      <c r="D161" s="870" t="s">
        <v>204</v>
      </c>
      <c r="E161" s="871" t="s">
        <v>114</v>
      </c>
      <c r="F161" s="871">
        <v>2025.0</v>
      </c>
      <c r="G161" s="871" t="s">
        <v>198</v>
      </c>
      <c r="H161" s="868"/>
    </row>
    <row r="162">
      <c r="A162" s="948">
        <v>10012.0</v>
      </c>
      <c r="B162" s="870" t="s">
        <v>226</v>
      </c>
      <c r="C162" s="870" t="s">
        <v>1541</v>
      </c>
      <c r="D162" s="870" t="s">
        <v>204</v>
      </c>
      <c r="E162" s="871" t="s">
        <v>114</v>
      </c>
      <c r="F162" s="871">
        <v>2025.0</v>
      </c>
      <c r="G162" s="871" t="s">
        <v>198</v>
      </c>
      <c r="H162" s="868"/>
    </row>
    <row r="163">
      <c r="A163" s="948">
        <v>10010.0</v>
      </c>
      <c r="B163" s="870" t="s">
        <v>225</v>
      </c>
      <c r="C163" s="870" t="s">
        <v>1541</v>
      </c>
      <c r="D163" s="870" t="s">
        <v>204</v>
      </c>
      <c r="E163" s="871" t="s">
        <v>195</v>
      </c>
      <c r="F163" s="871">
        <v>2025.0</v>
      </c>
      <c r="G163" s="871" t="s">
        <v>201</v>
      </c>
      <c r="H163" s="868"/>
    </row>
    <row r="164">
      <c r="A164" s="948">
        <v>8642.0</v>
      </c>
      <c r="B164" s="870" t="s">
        <v>214</v>
      </c>
      <c r="C164" s="870" t="s">
        <v>1541</v>
      </c>
      <c r="D164" s="870" t="s">
        <v>204</v>
      </c>
      <c r="E164" s="871" t="s">
        <v>195</v>
      </c>
      <c r="F164" s="871">
        <v>2026.0</v>
      </c>
      <c r="G164" s="871" t="s">
        <v>193</v>
      </c>
      <c r="H164" s="868"/>
    </row>
    <row r="165">
      <c r="A165" s="948">
        <v>6912.0</v>
      </c>
      <c r="B165" s="870" t="s">
        <v>203</v>
      </c>
      <c r="C165" s="870" t="s">
        <v>1541</v>
      </c>
      <c r="D165" s="870" t="s">
        <v>204</v>
      </c>
      <c r="E165" s="871" t="s">
        <v>195</v>
      </c>
      <c r="F165" s="871">
        <v>2025.0</v>
      </c>
      <c r="G165" s="871" t="s">
        <v>198</v>
      </c>
      <c r="H165" s="868"/>
    </row>
    <row r="166">
      <c r="A166" s="948">
        <v>10191.0</v>
      </c>
      <c r="B166" s="870" t="s">
        <v>1474</v>
      </c>
      <c r="C166" s="870" t="s">
        <v>1541</v>
      </c>
      <c r="D166" s="870" t="s">
        <v>1311</v>
      </c>
      <c r="E166" s="871" t="s">
        <v>114</v>
      </c>
      <c r="F166" s="871">
        <v>2025.0</v>
      </c>
      <c r="G166" s="871" t="s">
        <v>201</v>
      </c>
      <c r="H166" s="868"/>
    </row>
    <row r="167">
      <c r="A167" s="948">
        <v>7607.0</v>
      </c>
      <c r="B167" s="870" t="s">
        <v>1411</v>
      </c>
      <c r="C167" s="870" t="s">
        <v>1541</v>
      </c>
      <c r="D167" s="870" t="s">
        <v>1311</v>
      </c>
      <c r="E167" s="871" t="s">
        <v>195</v>
      </c>
      <c r="F167" s="871">
        <v>2025.0</v>
      </c>
      <c r="G167" s="871" t="s">
        <v>211</v>
      </c>
      <c r="H167" s="868"/>
    </row>
    <row r="168">
      <c r="A168" s="948">
        <v>6958.0</v>
      </c>
      <c r="B168" s="870" t="s">
        <v>1408</v>
      </c>
      <c r="C168" s="870" t="s">
        <v>1541</v>
      </c>
      <c r="D168" s="870" t="s">
        <v>1311</v>
      </c>
      <c r="E168" s="871" t="s">
        <v>192</v>
      </c>
      <c r="F168" s="871">
        <v>2025.0</v>
      </c>
      <c r="G168" s="871" t="s">
        <v>193</v>
      </c>
      <c r="H168" s="868"/>
    </row>
    <row r="169">
      <c r="A169" s="948">
        <v>6779.0</v>
      </c>
      <c r="B169" s="870" t="s">
        <v>1403</v>
      </c>
      <c r="C169" s="870" t="s">
        <v>1541</v>
      </c>
      <c r="D169" s="870" t="s">
        <v>1311</v>
      </c>
      <c r="E169" s="871" t="s">
        <v>195</v>
      </c>
      <c r="F169" s="871">
        <v>2025.0</v>
      </c>
      <c r="G169" s="871" t="s">
        <v>198</v>
      </c>
      <c r="H169" s="868"/>
    </row>
    <row r="170">
      <c r="A170" s="948">
        <v>1533.0</v>
      </c>
      <c r="B170" s="870" t="s">
        <v>1310</v>
      </c>
      <c r="C170" s="870" t="s">
        <v>1541</v>
      </c>
      <c r="D170" s="870" t="s">
        <v>1311</v>
      </c>
      <c r="E170" s="871" t="s">
        <v>195</v>
      </c>
      <c r="F170" s="871">
        <v>2025.0</v>
      </c>
      <c r="G170" s="871" t="s">
        <v>193</v>
      </c>
      <c r="H170" s="868"/>
    </row>
    <row r="171">
      <c r="A171" s="948">
        <v>10430.0</v>
      </c>
      <c r="B171" s="870" t="s">
        <v>1546</v>
      </c>
      <c r="C171" s="870" t="s">
        <v>1547</v>
      </c>
      <c r="D171" s="870" t="s">
        <v>408</v>
      </c>
      <c r="E171" s="871" t="s">
        <v>221</v>
      </c>
      <c r="F171" s="871">
        <v>2025.0</v>
      </c>
      <c r="G171" s="871" t="s">
        <v>193</v>
      </c>
      <c r="H171" s="868"/>
    </row>
    <row r="172">
      <c r="A172" s="948">
        <v>10429.0</v>
      </c>
      <c r="B172" s="870" t="s">
        <v>1546</v>
      </c>
      <c r="C172" s="870" t="s">
        <v>1547</v>
      </c>
      <c r="D172" s="870" t="s">
        <v>408</v>
      </c>
      <c r="E172" s="871" t="s">
        <v>221</v>
      </c>
      <c r="F172" s="871">
        <v>2025.0</v>
      </c>
      <c r="G172" s="871" t="s">
        <v>193</v>
      </c>
      <c r="H172" s="868"/>
    </row>
    <row r="173">
      <c r="A173" s="948">
        <v>10413.0</v>
      </c>
      <c r="B173" s="870" t="s">
        <v>429</v>
      </c>
      <c r="C173" s="870" t="s">
        <v>1547</v>
      </c>
      <c r="D173" s="870" t="s">
        <v>408</v>
      </c>
      <c r="E173" s="871" t="s">
        <v>221</v>
      </c>
      <c r="F173" s="871">
        <v>2025.0</v>
      </c>
      <c r="G173" s="871" t="s">
        <v>201</v>
      </c>
      <c r="H173" s="868"/>
    </row>
    <row r="174">
      <c r="A174" s="948">
        <v>9293.0</v>
      </c>
      <c r="B174" s="870" t="s">
        <v>421</v>
      </c>
      <c r="C174" s="870" t="s">
        <v>1547</v>
      </c>
      <c r="D174" s="870" t="s">
        <v>408</v>
      </c>
      <c r="E174" s="871" t="s">
        <v>114</v>
      </c>
      <c r="F174" s="871">
        <v>2025.0</v>
      </c>
      <c r="G174" s="871" t="s">
        <v>193</v>
      </c>
      <c r="H174" s="868"/>
    </row>
    <row r="175">
      <c r="A175" s="948">
        <v>8811.0</v>
      </c>
      <c r="B175" s="870" t="s">
        <v>419</v>
      </c>
      <c r="C175" s="870" t="s">
        <v>1547</v>
      </c>
      <c r="D175" s="870" t="s">
        <v>408</v>
      </c>
      <c r="E175" s="871" t="s">
        <v>195</v>
      </c>
      <c r="F175" s="871">
        <v>2025.0</v>
      </c>
      <c r="G175" s="871" t="s">
        <v>193</v>
      </c>
      <c r="H175" s="868"/>
    </row>
    <row r="176">
      <c r="A176" s="948">
        <v>3935.0</v>
      </c>
      <c r="B176" s="870" t="s">
        <v>407</v>
      </c>
      <c r="C176" s="870" t="s">
        <v>1547</v>
      </c>
      <c r="D176" s="870" t="s">
        <v>408</v>
      </c>
      <c r="E176" s="871" t="s">
        <v>195</v>
      </c>
      <c r="F176" s="871">
        <v>2026.0</v>
      </c>
      <c r="G176" s="871" t="s">
        <v>196</v>
      </c>
      <c r="H176" s="868"/>
    </row>
    <row r="177">
      <c r="A177" s="948">
        <v>1377.0</v>
      </c>
      <c r="B177" s="870" t="s">
        <v>1548</v>
      </c>
      <c r="C177" s="870" t="s">
        <v>1547</v>
      </c>
      <c r="D177" s="870" t="s">
        <v>408</v>
      </c>
      <c r="E177" s="871" t="s">
        <v>192</v>
      </c>
      <c r="F177" s="871">
        <v>2025.0</v>
      </c>
      <c r="G177" s="871" t="s">
        <v>193</v>
      </c>
      <c r="H177" s="868"/>
    </row>
    <row r="178">
      <c r="A178" s="948">
        <v>10409.0</v>
      </c>
      <c r="B178" s="870" t="s">
        <v>428</v>
      </c>
      <c r="C178" s="870" t="s">
        <v>1547</v>
      </c>
      <c r="D178" s="870" t="s">
        <v>403</v>
      </c>
      <c r="E178" s="871" t="s">
        <v>114</v>
      </c>
      <c r="F178" s="871">
        <v>2025.0</v>
      </c>
      <c r="G178" s="871" t="s">
        <v>198</v>
      </c>
      <c r="H178" s="868"/>
    </row>
    <row r="179">
      <c r="A179" s="948">
        <v>10372.0</v>
      </c>
      <c r="B179" s="870" t="s">
        <v>427</v>
      </c>
      <c r="C179" s="870" t="s">
        <v>1547</v>
      </c>
      <c r="D179" s="870" t="s">
        <v>403</v>
      </c>
      <c r="E179" s="871" t="s">
        <v>221</v>
      </c>
      <c r="F179" s="871">
        <v>2025.0</v>
      </c>
      <c r="G179" s="871" t="s">
        <v>198</v>
      </c>
      <c r="H179" s="868"/>
    </row>
    <row r="180">
      <c r="A180" s="948">
        <v>10332.0</v>
      </c>
      <c r="B180" s="870" t="s">
        <v>426</v>
      </c>
      <c r="C180" s="870" t="s">
        <v>1547</v>
      </c>
      <c r="D180" s="870" t="s">
        <v>403</v>
      </c>
      <c r="E180" s="871" t="s">
        <v>114</v>
      </c>
      <c r="F180" s="871">
        <v>2025.0</v>
      </c>
      <c r="G180" s="871" t="s">
        <v>198</v>
      </c>
      <c r="H180" s="868"/>
    </row>
    <row r="181">
      <c r="A181" s="948">
        <v>10273.0</v>
      </c>
      <c r="B181" s="870" t="s">
        <v>425</v>
      </c>
      <c r="C181" s="870" t="s">
        <v>1547</v>
      </c>
      <c r="D181" s="870" t="s">
        <v>403</v>
      </c>
      <c r="E181" s="871" t="s">
        <v>114</v>
      </c>
      <c r="F181" s="871">
        <v>2025.0</v>
      </c>
      <c r="G181" s="871" t="s">
        <v>198</v>
      </c>
      <c r="H181" s="868"/>
    </row>
    <row r="182">
      <c r="A182" s="948">
        <v>9560.0</v>
      </c>
      <c r="B182" s="870" t="s">
        <v>422</v>
      </c>
      <c r="C182" s="870" t="s">
        <v>1547</v>
      </c>
      <c r="D182" s="870" t="s">
        <v>403</v>
      </c>
      <c r="E182" s="871" t="s">
        <v>114</v>
      </c>
      <c r="F182" s="871">
        <v>2025.0</v>
      </c>
      <c r="G182" s="871" t="s">
        <v>198</v>
      </c>
      <c r="H182" s="868"/>
    </row>
    <row r="183">
      <c r="A183" s="948">
        <v>8819.0</v>
      </c>
      <c r="B183" s="870" t="s">
        <v>420</v>
      </c>
      <c r="C183" s="870" t="s">
        <v>1547</v>
      </c>
      <c r="D183" s="870" t="s">
        <v>403</v>
      </c>
      <c r="E183" s="871" t="s">
        <v>195</v>
      </c>
      <c r="F183" s="871">
        <v>2025.0</v>
      </c>
      <c r="G183" s="871" t="s">
        <v>198</v>
      </c>
      <c r="H183" s="868"/>
    </row>
    <row r="184">
      <c r="A184" s="948">
        <v>6727.0</v>
      </c>
      <c r="B184" s="870" t="s">
        <v>413</v>
      </c>
      <c r="C184" s="870" t="s">
        <v>1547</v>
      </c>
      <c r="D184" s="870" t="s">
        <v>403</v>
      </c>
      <c r="E184" s="871" t="s">
        <v>195</v>
      </c>
      <c r="F184" s="871">
        <v>2025.0</v>
      </c>
      <c r="G184" s="871" t="s">
        <v>193</v>
      </c>
      <c r="H184" s="868"/>
    </row>
    <row r="185">
      <c r="A185" s="948">
        <v>4048.0</v>
      </c>
      <c r="B185" s="870" t="s">
        <v>409</v>
      </c>
      <c r="C185" s="870" t="s">
        <v>1547</v>
      </c>
      <c r="D185" s="870" t="s">
        <v>403</v>
      </c>
      <c r="E185" s="871" t="s">
        <v>195</v>
      </c>
      <c r="F185" s="871">
        <v>2025.0</v>
      </c>
      <c r="G185" s="871" t="s">
        <v>193</v>
      </c>
      <c r="H185" s="868"/>
    </row>
    <row r="186">
      <c r="A186" s="948">
        <v>3516.0</v>
      </c>
      <c r="B186" s="870" t="s">
        <v>406</v>
      </c>
      <c r="C186" s="870" t="s">
        <v>1547</v>
      </c>
      <c r="D186" s="870" t="s">
        <v>403</v>
      </c>
      <c r="E186" s="871" t="s">
        <v>195</v>
      </c>
      <c r="F186" s="871">
        <v>2025.0</v>
      </c>
      <c r="G186" s="871" t="s">
        <v>196</v>
      </c>
      <c r="H186" s="868"/>
    </row>
    <row r="187">
      <c r="A187" s="948">
        <v>1388.0</v>
      </c>
      <c r="B187" s="870" t="s">
        <v>404</v>
      </c>
      <c r="C187" s="870" t="s">
        <v>1547</v>
      </c>
      <c r="D187" s="870" t="s">
        <v>403</v>
      </c>
      <c r="E187" s="871" t="s">
        <v>192</v>
      </c>
      <c r="F187" s="871">
        <v>2025.0</v>
      </c>
      <c r="G187" s="871" t="s">
        <v>198</v>
      </c>
      <c r="H187" s="868"/>
    </row>
    <row r="188">
      <c r="A188" s="948">
        <v>1383.0</v>
      </c>
      <c r="B188" s="870" t="s">
        <v>402</v>
      </c>
      <c r="C188" s="870" t="s">
        <v>1547</v>
      </c>
      <c r="D188" s="870" t="s">
        <v>403</v>
      </c>
      <c r="E188" s="871" t="s">
        <v>192</v>
      </c>
      <c r="F188" s="871">
        <v>2025.0</v>
      </c>
      <c r="G188" s="871" t="s">
        <v>193</v>
      </c>
      <c r="H188" s="868"/>
    </row>
    <row r="189">
      <c r="A189" s="948">
        <v>9921.0</v>
      </c>
      <c r="B189" s="870" t="s">
        <v>424</v>
      </c>
      <c r="C189" s="870" t="s">
        <v>1547</v>
      </c>
      <c r="D189" s="870" t="s">
        <v>411</v>
      </c>
      <c r="E189" s="871" t="s">
        <v>257</v>
      </c>
      <c r="F189" s="871">
        <v>2025.0</v>
      </c>
      <c r="G189" s="871" t="s">
        <v>198</v>
      </c>
      <c r="H189" s="868"/>
    </row>
    <row r="190">
      <c r="A190" s="948">
        <v>7496.0</v>
      </c>
      <c r="B190" s="870" t="s">
        <v>417</v>
      </c>
      <c r="C190" s="870" t="s">
        <v>1547</v>
      </c>
      <c r="D190" s="870" t="s">
        <v>411</v>
      </c>
      <c r="E190" s="871" t="s">
        <v>195</v>
      </c>
      <c r="F190" s="871">
        <v>2025.0</v>
      </c>
      <c r="G190" s="871" t="s">
        <v>198</v>
      </c>
      <c r="H190" s="868"/>
    </row>
    <row r="191">
      <c r="A191" s="948">
        <v>7384.0</v>
      </c>
      <c r="B191" s="870" t="s">
        <v>416</v>
      </c>
      <c r="C191" s="870" t="s">
        <v>1547</v>
      </c>
      <c r="D191" s="870" t="s">
        <v>411</v>
      </c>
      <c r="E191" s="871" t="s">
        <v>257</v>
      </c>
      <c r="F191" s="871">
        <v>2025.0</v>
      </c>
      <c r="G191" s="871" t="s">
        <v>193</v>
      </c>
      <c r="H191" s="868"/>
    </row>
    <row r="192">
      <c r="A192" s="948">
        <v>7380.0</v>
      </c>
      <c r="B192" s="870" t="s">
        <v>415</v>
      </c>
      <c r="C192" s="870" t="s">
        <v>1547</v>
      </c>
      <c r="D192" s="870" t="s">
        <v>411</v>
      </c>
      <c r="E192" s="871" t="s">
        <v>195</v>
      </c>
      <c r="F192" s="871">
        <v>2025.0</v>
      </c>
      <c r="G192" s="871" t="s">
        <v>198</v>
      </c>
      <c r="H192" s="868"/>
    </row>
    <row r="193">
      <c r="A193" s="948">
        <v>5151.0</v>
      </c>
      <c r="B193" s="870" t="s">
        <v>412</v>
      </c>
      <c r="C193" s="870" t="s">
        <v>1547</v>
      </c>
      <c r="D193" s="870" t="s">
        <v>411</v>
      </c>
      <c r="E193" s="871" t="s">
        <v>195</v>
      </c>
      <c r="F193" s="871">
        <v>2025.0</v>
      </c>
      <c r="G193" s="871" t="s">
        <v>196</v>
      </c>
      <c r="H193" s="868"/>
    </row>
    <row r="194">
      <c r="A194" s="948">
        <v>5058.0</v>
      </c>
      <c r="B194" s="870" t="s">
        <v>410</v>
      </c>
      <c r="C194" s="870" t="s">
        <v>1547</v>
      </c>
      <c r="D194" s="870" t="s">
        <v>411</v>
      </c>
      <c r="E194" s="871" t="s">
        <v>195</v>
      </c>
      <c r="F194" s="871">
        <v>2025.0</v>
      </c>
      <c r="G194" s="871" t="s">
        <v>196</v>
      </c>
      <c r="H194" s="868"/>
    </row>
    <row r="195">
      <c r="A195" s="948">
        <v>9471.0</v>
      </c>
      <c r="B195" s="870" t="s">
        <v>1440</v>
      </c>
      <c r="C195" s="870" t="s">
        <v>1549</v>
      </c>
      <c r="D195" s="870" t="s">
        <v>1337</v>
      </c>
      <c r="E195" s="871" t="s">
        <v>195</v>
      </c>
      <c r="F195" s="871">
        <v>2025.0</v>
      </c>
      <c r="G195" s="871" t="s">
        <v>193</v>
      </c>
      <c r="H195" s="868"/>
    </row>
    <row r="196">
      <c r="A196" s="948">
        <v>9395.0</v>
      </c>
      <c r="B196" s="870" t="s">
        <v>1434</v>
      </c>
      <c r="C196" s="870" t="s">
        <v>1549</v>
      </c>
      <c r="D196" s="870" t="s">
        <v>1337</v>
      </c>
      <c r="E196" s="871" t="s">
        <v>195</v>
      </c>
      <c r="F196" s="871">
        <v>2025.0</v>
      </c>
      <c r="G196" s="871" t="s">
        <v>198</v>
      </c>
      <c r="H196" s="868"/>
    </row>
    <row r="197">
      <c r="A197" s="948">
        <v>9320.0</v>
      </c>
      <c r="B197" s="870" t="s">
        <v>1426</v>
      </c>
      <c r="C197" s="870" t="s">
        <v>1549</v>
      </c>
      <c r="D197" s="870" t="s">
        <v>1337</v>
      </c>
      <c r="E197" s="871" t="s">
        <v>195</v>
      </c>
      <c r="F197" s="871">
        <v>2025.0</v>
      </c>
      <c r="G197" s="871" t="s">
        <v>201</v>
      </c>
      <c r="H197" s="868"/>
    </row>
    <row r="198">
      <c r="A198" s="948">
        <v>6455.0</v>
      </c>
      <c r="B198" s="870" t="s">
        <v>1389</v>
      </c>
      <c r="C198" s="870" t="s">
        <v>1549</v>
      </c>
      <c r="D198" s="870" t="s">
        <v>1337</v>
      </c>
      <c r="E198" s="871" t="s">
        <v>195</v>
      </c>
      <c r="F198" s="871">
        <v>2025.0</v>
      </c>
      <c r="G198" s="871" t="s">
        <v>193</v>
      </c>
      <c r="H198" s="868"/>
    </row>
    <row r="199">
      <c r="A199" s="948">
        <v>4356.0</v>
      </c>
      <c r="B199" s="870" t="s">
        <v>1352</v>
      </c>
      <c r="C199" s="870" t="s">
        <v>1549</v>
      </c>
      <c r="D199" s="870" t="s">
        <v>1337</v>
      </c>
      <c r="E199" s="871" t="s">
        <v>195</v>
      </c>
      <c r="F199" s="871">
        <v>2025.0</v>
      </c>
      <c r="G199" s="871" t="s">
        <v>211</v>
      </c>
      <c r="H199" s="868"/>
    </row>
    <row r="200">
      <c r="A200" s="948">
        <v>10310.0</v>
      </c>
      <c r="B200" s="870" t="s">
        <v>1497</v>
      </c>
      <c r="C200" s="870" t="s">
        <v>1549</v>
      </c>
      <c r="D200" s="870" t="s">
        <v>1313</v>
      </c>
      <c r="E200" s="871" t="s">
        <v>114</v>
      </c>
      <c r="F200" s="871">
        <v>2026.0</v>
      </c>
      <c r="G200" s="871" t="s">
        <v>201</v>
      </c>
      <c r="H200" s="868"/>
    </row>
    <row r="201">
      <c r="A201" s="948">
        <v>10082.0</v>
      </c>
      <c r="B201" s="870" t="s">
        <v>1464</v>
      </c>
      <c r="C201" s="870" t="s">
        <v>1549</v>
      </c>
      <c r="D201" s="870" t="s">
        <v>1313</v>
      </c>
      <c r="E201" s="871" t="s">
        <v>114</v>
      </c>
      <c r="F201" s="871">
        <v>2026.0</v>
      </c>
      <c r="G201" s="871" t="s">
        <v>193</v>
      </c>
      <c r="H201" s="868"/>
    </row>
    <row r="202">
      <c r="A202" s="948">
        <v>10003.0</v>
      </c>
      <c r="B202" s="870" t="s">
        <v>1459</v>
      </c>
      <c r="C202" s="870" t="s">
        <v>1549</v>
      </c>
      <c r="D202" s="870" t="s">
        <v>1313</v>
      </c>
      <c r="E202" s="871" t="s">
        <v>114</v>
      </c>
      <c r="F202" s="871">
        <v>2026.0</v>
      </c>
      <c r="G202" s="871" t="s">
        <v>196</v>
      </c>
      <c r="H202" s="868"/>
    </row>
    <row r="203">
      <c r="A203" s="948">
        <v>9323.0</v>
      </c>
      <c r="B203" s="870" t="s">
        <v>1427</v>
      </c>
      <c r="C203" s="870" t="s">
        <v>1549</v>
      </c>
      <c r="D203" s="870" t="s">
        <v>1313</v>
      </c>
      <c r="E203" s="871" t="s">
        <v>195</v>
      </c>
      <c r="F203" s="871">
        <v>2025.0</v>
      </c>
      <c r="G203" s="871" t="s">
        <v>196</v>
      </c>
      <c r="H203" s="868"/>
    </row>
    <row r="204">
      <c r="A204" s="948">
        <v>6128.0</v>
      </c>
      <c r="B204" s="870" t="s">
        <v>1382</v>
      </c>
      <c r="C204" s="870" t="s">
        <v>1549</v>
      </c>
      <c r="D204" s="870" t="s">
        <v>1313</v>
      </c>
      <c r="E204" s="871" t="s">
        <v>195</v>
      </c>
      <c r="F204" s="871">
        <v>2026.0</v>
      </c>
      <c r="G204" s="871" t="s">
        <v>211</v>
      </c>
      <c r="H204" s="868"/>
    </row>
    <row r="205">
      <c r="A205" s="948">
        <v>6121.0</v>
      </c>
      <c r="B205" s="870" t="s">
        <v>1380</v>
      </c>
      <c r="C205" s="870" t="s">
        <v>1549</v>
      </c>
      <c r="D205" s="870" t="s">
        <v>1313</v>
      </c>
      <c r="E205" s="871" t="s">
        <v>195</v>
      </c>
      <c r="F205" s="871">
        <v>2025.0</v>
      </c>
      <c r="G205" s="871" t="s">
        <v>196</v>
      </c>
      <c r="H205" s="868"/>
    </row>
    <row r="206">
      <c r="A206" s="948">
        <v>5204.0</v>
      </c>
      <c r="B206" s="870" t="s">
        <v>1365</v>
      </c>
      <c r="C206" s="870" t="s">
        <v>1549</v>
      </c>
      <c r="D206" s="870" t="s">
        <v>1313</v>
      </c>
      <c r="E206" s="871" t="s">
        <v>195</v>
      </c>
      <c r="F206" s="871">
        <v>2026.0</v>
      </c>
      <c r="G206" s="871" t="s">
        <v>211</v>
      </c>
      <c r="H206" s="868"/>
    </row>
    <row r="207">
      <c r="A207" s="948">
        <v>4839.0</v>
      </c>
      <c r="B207" s="870" t="s">
        <v>1361</v>
      </c>
      <c r="C207" s="870" t="s">
        <v>1549</v>
      </c>
      <c r="D207" s="870" t="s">
        <v>1313</v>
      </c>
      <c r="E207" s="871" t="s">
        <v>195</v>
      </c>
      <c r="F207" s="871">
        <v>2025.0</v>
      </c>
      <c r="G207" s="871" t="s">
        <v>198</v>
      </c>
      <c r="H207" s="868"/>
    </row>
    <row r="208">
      <c r="A208" s="948">
        <v>3773.0</v>
      </c>
      <c r="B208" s="870" t="s">
        <v>1342</v>
      </c>
      <c r="C208" s="870" t="s">
        <v>1549</v>
      </c>
      <c r="D208" s="870" t="s">
        <v>1313</v>
      </c>
      <c r="E208" s="871" t="s">
        <v>192</v>
      </c>
      <c r="F208" s="871">
        <v>2026.0</v>
      </c>
      <c r="G208" s="871" t="s">
        <v>193</v>
      </c>
      <c r="H208" s="868"/>
    </row>
    <row r="209">
      <c r="A209" s="948">
        <v>3433.0</v>
      </c>
      <c r="B209" s="870" t="s">
        <v>1339</v>
      </c>
      <c r="C209" s="870" t="s">
        <v>1549</v>
      </c>
      <c r="D209" s="870" t="s">
        <v>1313</v>
      </c>
      <c r="E209" s="871" t="s">
        <v>257</v>
      </c>
      <c r="F209" s="871">
        <v>2025.0</v>
      </c>
      <c r="G209" s="871" t="s">
        <v>193</v>
      </c>
      <c r="H209" s="868"/>
    </row>
    <row r="210">
      <c r="A210" s="948">
        <v>3086.0</v>
      </c>
      <c r="B210" s="870" t="s">
        <v>1334</v>
      </c>
      <c r="C210" s="870" t="s">
        <v>1549</v>
      </c>
      <c r="D210" s="870" t="s">
        <v>1313</v>
      </c>
      <c r="E210" s="871" t="s">
        <v>195</v>
      </c>
      <c r="F210" s="871">
        <v>2025.0</v>
      </c>
      <c r="G210" s="871" t="s">
        <v>211</v>
      </c>
      <c r="H210" s="868"/>
    </row>
    <row r="211">
      <c r="A211" s="948">
        <v>1602.0</v>
      </c>
      <c r="B211" s="870" t="s">
        <v>1312</v>
      </c>
      <c r="C211" s="870" t="s">
        <v>1549</v>
      </c>
      <c r="D211" s="870" t="s">
        <v>1313</v>
      </c>
      <c r="E211" s="871" t="s">
        <v>192</v>
      </c>
      <c r="F211" s="871">
        <v>2026.0</v>
      </c>
      <c r="G211" s="871" t="s">
        <v>211</v>
      </c>
      <c r="H211" s="868"/>
    </row>
    <row r="212">
      <c r="A212" s="948">
        <v>10470.0</v>
      </c>
      <c r="B212" s="870" t="s">
        <v>1550</v>
      </c>
      <c r="C212" s="870" t="s">
        <v>1551</v>
      </c>
      <c r="D212" s="870" t="s">
        <v>1299</v>
      </c>
      <c r="E212" s="871" t="s">
        <v>221</v>
      </c>
      <c r="F212" s="871">
        <v>2025.0</v>
      </c>
      <c r="G212" s="871" t="s">
        <v>201</v>
      </c>
      <c r="H212" s="868"/>
    </row>
    <row r="213">
      <c r="A213" s="948">
        <v>6736.0</v>
      </c>
      <c r="B213" s="870" t="s">
        <v>1402</v>
      </c>
      <c r="C213" s="870" t="s">
        <v>1551</v>
      </c>
      <c r="D213" s="870" t="s">
        <v>1299</v>
      </c>
      <c r="E213" s="871" t="s">
        <v>192</v>
      </c>
      <c r="F213" s="871">
        <v>2025.0</v>
      </c>
      <c r="G213" s="871" t="s">
        <v>198</v>
      </c>
      <c r="H213" s="868"/>
    </row>
    <row r="214">
      <c r="A214" s="948">
        <v>1151.0</v>
      </c>
      <c r="B214" s="870" t="s">
        <v>1301</v>
      </c>
      <c r="C214" s="870" t="s">
        <v>1551</v>
      </c>
      <c r="D214" s="870" t="s">
        <v>1299</v>
      </c>
      <c r="E214" s="871" t="s">
        <v>195</v>
      </c>
      <c r="F214" s="871">
        <v>2025.0</v>
      </c>
      <c r="G214" s="871" t="s">
        <v>198</v>
      </c>
      <c r="H214" s="868"/>
    </row>
    <row r="215">
      <c r="A215" s="948">
        <v>1139.0</v>
      </c>
      <c r="B215" s="870" t="s">
        <v>1298</v>
      </c>
      <c r="C215" s="870" t="s">
        <v>1551</v>
      </c>
      <c r="D215" s="870" t="s">
        <v>1299</v>
      </c>
      <c r="E215" s="871" t="s">
        <v>192</v>
      </c>
      <c r="F215" s="871">
        <v>2025.0</v>
      </c>
      <c r="G215" s="871" t="s">
        <v>201</v>
      </c>
      <c r="H215" s="868"/>
    </row>
    <row r="216">
      <c r="A216" s="948">
        <v>10453.0</v>
      </c>
      <c r="B216" s="870" t="s">
        <v>1552</v>
      </c>
      <c r="C216" s="870" t="s">
        <v>1553</v>
      </c>
      <c r="D216" s="870" t="s">
        <v>746</v>
      </c>
      <c r="E216" s="871" t="s">
        <v>114</v>
      </c>
      <c r="F216" s="871">
        <v>2025.0</v>
      </c>
      <c r="G216" s="871" t="s">
        <v>201</v>
      </c>
      <c r="H216" s="868"/>
    </row>
    <row r="217">
      <c r="A217" s="948">
        <v>10452.0</v>
      </c>
      <c r="B217" s="870" t="s">
        <v>1554</v>
      </c>
      <c r="C217" s="870" t="s">
        <v>1553</v>
      </c>
      <c r="D217" s="870" t="s">
        <v>746</v>
      </c>
      <c r="E217" s="871" t="s">
        <v>114</v>
      </c>
      <c r="F217" s="871">
        <v>2025.0</v>
      </c>
      <c r="G217" s="871" t="s">
        <v>201</v>
      </c>
      <c r="H217" s="868"/>
    </row>
    <row r="218">
      <c r="A218" s="948">
        <v>10451.0</v>
      </c>
      <c r="B218" s="870" t="s">
        <v>1555</v>
      </c>
      <c r="C218" s="870" t="s">
        <v>1553</v>
      </c>
      <c r="D218" s="870" t="s">
        <v>746</v>
      </c>
      <c r="E218" s="871" t="s">
        <v>114</v>
      </c>
      <c r="F218" s="871">
        <v>2026.0</v>
      </c>
      <c r="G218" s="871" t="s">
        <v>198</v>
      </c>
      <c r="H218" s="868"/>
    </row>
    <row r="219">
      <c r="A219" s="948">
        <v>10437.0</v>
      </c>
      <c r="B219" s="870" t="s">
        <v>1556</v>
      </c>
      <c r="C219" s="870" t="s">
        <v>1553</v>
      </c>
      <c r="D219" s="870" t="s">
        <v>746</v>
      </c>
      <c r="E219" s="871" t="s">
        <v>114</v>
      </c>
      <c r="F219" s="871">
        <v>2026.0</v>
      </c>
      <c r="G219" s="871" t="s">
        <v>198</v>
      </c>
      <c r="H219" s="868"/>
    </row>
    <row r="220">
      <c r="A220" s="948">
        <v>10079.0</v>
      </c>
      <c r="B220" s="870" t="s">
        <v>776</v>
      </c>
      <c r="C220" s="870" t="s">
        <v>1553</v>
      </c>
      <c r="D220" s="870" t="s">
        <v>746</v>
      </c>
      <c r="E220" s="871" t="s">
        <v>192</v>
      </c>
      <c r="F220" s="871">
        <v>2025.0</v>
      </c>
      <c r="G220" s="871" t="s">
        <v>196</v>
      </c>
      <c r="H220" s="868"/>
    </row>
    <row r="221">
      <c r="A221" s="948">
        <v>9903.0</v>
      </c>
      <c r="B221" s="870" t="s">
        <v>772</v>
      </c>
      <c r="C221" s="870" t="s">
        <v>1553</v>
      </c>
      <c r="D221" s="870" t="s">
        <v>746</v>
      </c>
      <c r="E221" s="871" t="s">
        <v>192</v>
      </c>
      <c r="F221" s="871">
        <v>2026.0</v>
      </c>
      <c r="G221" s="871" t="s">
        <v>193</v>
      </c>
      <c r="H221" s="868"/>
    </row>
    <row r="222">
      <c r="A222" s="948">
        <v>9642.0</v>
      </c>
      <c r="B222" s="870" t="s">
        <v>1557</v>
      </c>
      <c r="C222" s="870" t="s">
        <v>1553</v>
      </c>
      <c r="D222" s="870" t="s">
        <v>746</v>
      </c>
      <c r="E222" s="871" t="s">
        <v>195</v>
      </c>
      <c r="F222" s="871">
        <v>2025.0</v>
      </c>
      <c r="G222" s="871" t="s">
        <v>193</v>
      </c>
      <c r="H222" s="868"/>
    </row>
    <row r="223">
      <c r="A223" s="948">
        <v>9487.0</v>
      </c>
      <c r="B223" s="870" t="s">
        <v>764</v>
      </c>
      <c r="C223" s="870" t="s">
        <v>1553</v>
      </c>
      <c r="D223" s="870" t="s">
        <v>746</v>
      </c>
      <c r="E223" s="871" t="s">
        <v>114</v>
      </c>
      <c r="F223" s="871">
        <v>2025.0</v>
      </c>
      <c r="G223" s="871" t="s">
        <v>198</v>
      </c>
      <c r="H223" s="868"/>
    </row>
    <row r="224">
      <c r="A224" s="948">
        <v>9347.0</v>
      </c>
      <c r="B224" s="870" t="s">
        <v>758</v>
      </c>
      <c r="C224" s="870" t="s">
        <v>1553</v>
      </c>
      <c r="D224" s="870" t="s">
        <v>746</v>
      </c>
      <c r="E224" s="871" t="s">
        <v>195</v>
      </c>
      <c r="F224" s="871">
        <v>2026.0</v>
      </c>
      <c r="G224" s="871" t="s">
        <v>198</v>
      </c>
      <c r="H224" s="868"/>
    </row>
    <row r="225">
      <c r="A225" s="948">
        <v>8873.0</v>
      </c>
      <c r="B225" s="870" t="s">
        <v>1096</v>
      </c>
      <c r="C225" s="870" t="s">
        <v>1553</v>
      </c>
      <c r="D225" s="870" t="s">
        <v>746</v>
      </c>
      <c r="E225" s="871" t="s">
        <v>195</v>
      </c>
      <c r="F225" s="871">
        <v>2026.0</v>
      </c>
      <c r="G225" s="871" t="s">
        <v>193</v>
      </c>
      <c r="H225" s="868"/>
    </row>
    <row r="226">
      <c r="A226" s="948">
        <v>10434.0</v>
      </c>
      <c r="B226" s="870" t="s">
        <v>1558</v>
      </c>
      <c r="C226" s="870" t="s">
        <v>1553</v>
      </c>
      <c r="D226" s="870" t="s">
        <v>727</v>
      </c>
      <c r="E226" s="871" t="s">
        <v>114</v>
      </c>
      <c r="F226" s="871">
        <v>2025.0</v>
      </c>
      <c r="G226" s="871" t="s">
        <v>198</v>
      </c>
      <c r="H226" s="868"/>
    </row>
    <row r="227">
      <c r="A227" s="948">
        <v>10200.0</v>
      </c>
      <c r="B227" s="870" t="s">
        <v>780</v>
      </c>
      <c r="C227" s="870" t="s">
        <v>1553</v>
      </c>
      <c r="D227" s="870" t="s">
        <v>727</v>
      </c>
      <c r="E227" s="871" t="s">
        <v>114</v>
      </c>
      <c r="F227" s="871">
        <v>2025.0</v>
      </c>
      <c r="G227" s="871" t="s">
        <v>198</v>
      </c>
      <c r="H227" s="868"/>
    </row>
    <row r="228">
      <c r="A228" s="948">
        <v>10052.0</v>
      </c>
      <c r="B228" s="870" t="s">
        <v>774</v>
      </c>
      <c r="C228" s="870" t="s">
        <v>1553</v>
      </c>
      <c r="D228" s="870" t="s">
        <v>727</v>
      </c>
      <c r="E228" s="871" t="s">
        <v>114</v>
      </c>
      <c r="F228" s="871">
        <v>2025.0</v>
      </c>
      <c r="G228" s="871" t="s">
        <v>198</v>
      </c>
      <c r="H228" s="868"/>
    </row>
    <row r="229">
      <c r="A229" s="948">
        <v>9633.0</v>
      </c>
      <c r="B229" s="870" t="s">
        <v>770</v>
      </c>
      <c r="C229" s="870" t="s">
        <v>1553</v>
      </c>
      <c r="D229" s="870" t="s">
        <v>727</v>
      </c>
      <c r="E229" s="871" t="s">
        <v>195</v>
      </c>
      <c r="F229" s="871">
        <v>2025.0</v>
      </c>
      <c r="G229" s="871" t="s">
        <v>193</v>
      </c>
      <c r="H229" s="868"/>
    </row>
    <row r="230">
      <c r="A230" s="948">
        <v>9619.0</v>
      </c>
      <c r="B230" s="870" t="s">
        <v>769</v>
      </c>
      <c r="C230" s="870" t="s">
        <v>1553</v>
      </c>
      <c r="D230" s="870" t="s">
        <v>727</v>
      </c>
      <c r="E230" s="871" t="s">
        <v>195</v>
      </c>
      <c r="F230" s="871">
        <v>2025.0</v>
      </c>
      <c r="G230" s="871" t="s">
        <v>196</v>
      </c>
      <c r="H230" s="868"/>
    </row>
    <row r="231">
      <c r="A231" s="948">
        <v>7450.0</v>
      </c>
      <c r="B231" s="870" t="s">
        <v>749</v>
      </c>
      <c r="C231" s="870" t="s">
        <v>1553</v>
      </c>
      <c r="D231" s="870" t="s">
        <v>727</v>
      </c>
      <c r="E231" s="871" t="s">
        <v>195</v>
      </c>
      <c r="F231" s="871">
        <v>2025.0</v>
      </c>
      <c r="G231" s="871" t="s">
        <v>193</v>
      </c>
      <c r="H231" s="868"/>
    </row>
    <row r="232">
      <c r="A232" s="948">
        <v>7412.0</v>
      </c>
      <c r="B232" s="870" t="s">
        <v>747</v>
      </c>
      <c r="C232" s="870" t="s">
        <v>1553</v>
      </c>
      <c r="D232" s="870" t="s">
        <v>727</v>
      </c>
      <c r="E232" s="871" t="s">
        <v>195</v>
      </c>
      <c r="F232" s="871">
        <v>2025.0</v>
      </c>
      <c r="G232" s="871" t="s">
        <v>211</v>
      </c>
      <c r="H232" s="868"/>
    </row>
    <row r="233">
      <c r="A233" s="948">
        <v>5741.0</v>
      </c>
      <c r="B233" s="870" t="s">
        <v>726</v>
      </c>
      <c r="C233" s="870" t="s">
        <v>1553</v>
      </c>
      <c r="D233" s="870" t="s">
        <v>727</v>
      </c>
      <c r="E233" s="871" t="s">
        <v>195</v>
      </c>
      <c r="F233" s="871">
        <v>2026.0</v>
      </c>
      <c r="G233" s="871" t="s">
        <v>211</v>
      </c>
      <c r="H233" s="868"/>
    </row>
    <row r="234">
      <c r="A234" s="948">
        <v>10435.0</v>
      </c>
      <c r="B234" s="870" t="s">
        <v>1559</v>
      </c>
      <c r="C234" s="870" t="s">
        <v>1553</v>
      </c>
      <c r="D234" s="870" t="s">
        <v>1292</v>
      </c>
      <c r="E234" s="871" t="s">
        <v>216</v>
      </c>
      <c r="F234" s="871">
        <v>2025.0</v>
      </c>
      <c r="G234" s="871" t="s">
        <v>255</v>
      </c>
      <c r="H234" s="868"/>
    </row>
    <row r="235">
      <c r="A235" s="948">
        <v>10067.0</v>
      </c>
      <c r="B235" s="870" t="s">
        <v>1462</v>
      </c>
      <c r="C235" s="870" t="s">
        <v>1553</v>
      </c>
      <c r="D235" s="870" t="s">
        <v>1292</v>
      </c>
      <c r="E235" s="871" t="s">
        <v>195</v>
      </c>
      <c r="F235" s="871">
        <v>2025.0</v>
      </c>
      <c r="G235" s="871" t="s">
        <v>198</v>
      </c>
      <c r="H235" s="868"/>
    </row>
    <row r="236">
      <c r="A236" s="948">
        <v>9211.0</v>
      </c>
      <c r="B236" s="870" t="s">
        <v>1425</v>
      </c>
      <c r="C236" s="870" t="s">
        <v>1553</v>
      </c>
      <c r="D236" s="870" t="s">
        <v>1292</v>
      </c>
      <c r="E236" s="871" t="s">
        <v>249</v>
      </c>
      <c r="F236" s="871">
        <v>2025.0</v>
      </c>
      <c r="G236" s="871" t="s">
        <v>198</v>
      </c>
      <c r="H236" s="868"/>
    </row>
    <row r="237">
      <c r="A237" s="948">
        <v>1026.0</v>
      </c>
      <c r="B237" s="870" t="s">
        <v>1291</v>
      </c>
      <c r="C237" s="870" t="s">
        <v>1553</v>
      </c>
      <c r="D237" s="870" t="s">
        <v>1292</v>
      </c>
      <c r="E237" s="871" t="s">
        <v>192</v>
      </c>
      <c r="F237" s="871">
        <v>2025.0</v>
      </c>
      <c r="G237" s="871" t="s">
        <v>255</v>
      </c>
      <c r="H237" s="868"/>
    </row>
    <row r="238">
      <c r="A238" s="948">
        <v>6725.0</v>
      </c>
      <c r="B238" s="870" t="s">
        <v>583</v>
      </c>
      <c r="C238" s="870" t="s">
        <v>1560</v>
      </c>
      <c r="D238" s="870" t="s">
        <v>549</v>
      </c>
      <c r="E238" s="871" t="s">
        <v>257</v>
      </c>
      <c r="F238" s="871">
        <v>2026.0</v>
      </c>
      <c r="G238" s="871" t="s">
        <v>211</v>
      </c>
      <c r="H238" s="868"/>
    </row>
    <row r="239">
      <c r="A239" s="948">
        <v>6723.0</v>
      </c>
      <c r="B239" s="870" t="s">
        <v>582</v>
      </c>
      <c r="C239" s="870" t="s">
        <v>1560</v>
      </c>
      <c r="D239" s="870" t="s">
        <v>549</v>
      </c>
      <c r="E239" s="871" t="s">
        <v>195</v>
      </c>
      <c r="F239" s="871">
        <v>2026.0</v>
      </c>
      <c r="G239" s="871" t="s">
        <v>193</v>
      </c>
      <c r="H239" s="868"/>
    </row>
    <row r="240">
      <c r="A240" s="948">
        <v>6435.0</v>
      </c>
      <c r="B240" s="870" t="s">
        <v>581</v>
      </c>
      <c r="C240" s="870" t="s">
        <v>1560</v>
      </c>
      <c r="D240" s="870" t="s">
        <v>549</v>
      </c>
      <c r="E240" s="871" t="s">
        <v>192</v>
      </c>
      <c r="F240" s="871">
        <v>2026.0</v>
      </c>
      <c r="G240" s="871" t="s">
        <v>196</v>
      </c>
      <c r="H240" s="868"/>
    </row>
    <row r="241">
      <c r="A241" s="948">
        <v>2615.0</v>
      </c>
      <c r="B241" s="870" t="s">
        <v>554</v>
      </c>
      <c r="C241" s="870" t="s">
        <v>1560</v>
      </c>
      <c r="D241" s="870" t="s">
        <v>549</v>
      </c>
      <c r="E241" s="871" t="s">
        <v>195</v>
      </c>
      <c r="F241" s="871">
        <v>2026.0</v>
      </c>
      <c r="G241" s="871" t="s">
        <v>198</v>
      </c>
      <c r="H241" s="868"/>
    </row>
    <row r="242">
      <c r="A242" s="948">
        <v>1910.0</v>
      </c>
      <c r="B242" s="870" t="s">
        <v>548</v>
      </c>
      <c r="C242" s="870" t="s">
        <v>1560</v>
      </c>
      <c r="D242" s="870" t="s">
        <v>549</v>
      </c>
      <c r="E242" s="871" t="s">
        <v>192</v>
      </c>
      <c r="F242" s="871">
        <v>2026.0</v>
      </c>
      <c r="G242" s="871" t="s">
        <v>198</v>
      </c>
      <c r="H242" s="868"/>
    </row>
    <row r="243">
      <c r="A243" s="948">
        <v>10445.0</v>
      </c>
      <c r="B243" s="870" t="s">
        <v>1561</v>
      </c>
      <c r="C243" s="870" t="s">
        <v>1560</v>
      </c>
      <c r="D243" s="870" t="s">
        <v>561</v>
      </c>
      <c r="E243" s="871" t="s">
        <v>114</v>
      </c>
      <c r="F243" s="871">
        <v>2025.0</v>
      </c>
      <c r="G243" s="871" t="s">
        <v>201</v>
      </c>
      <c r="H243" s="868"/>
    </row>
    <row r="244">
      <c r="A244" s="948">
        <v>10444.0</v>
      </c>
      <c r="B244" s="870" t="s">
        <v>1562</v>
      </c>
      <c r="C244" s="870" t="s">
        <v>1560</v>
      </c>
      <c r="D244" s="870" t="s">
        <v>561</v>
      </c>
      <c r="E244" s="871" t="s">
        <v>216</v>
      </c>
      <c r="F244" s="871">
        <v>2025.0</v>
      </c>
      <c r="G244" s="871" t="s">
        <v>255</v>
      </c>
      <c r="H244" s="868"/>
    </row>
    <row r="245">
      <c r="A245" s="948">
        <v>10331.0</v>
      </c>
      <c r="B245" s="870" t="s">
        <v>620</v>
      </c>
      <c r="C245" s="870" t="s">
        <v>1560</v>
      </c>
      <c r="D245" s="870" t="s">
        <v>561</v>
      </c>
      <c r="E245" s="871" t="s">
        <v>114</v>
      </c>
      <c r="F245" s="871">
        <v>2025.0</v>
      </c>
      <c r="G245" s="871" t="s">
        <v>198</v>
      </c>
      <c r="H245" s="868"/>
    </row>
    <row r="246">
      <c r="A246" s="948">
        <v>10203.0</v>
      </c>
      <c r="B246" s="870" t="s">
        <v>619</v>
      </c>
      <c r="C246" s="870" t="s">
        <v>1560</v>
      </c>
      <c r="D246" s="870" t="s">
        <v>561</v>
      </c>
      <c r="E246" s="871" t="s">
        <v>114</v>
      </c>
      <c r="F246" s="871">
        <v>2025.0</v>
      </c>
      <c r="G246" s="871" t="s">
        <v>198</v>
      </c>
      <c r="H246" s="868"/>
    </row>
    <row r="247">
      <c r="A247" s="948">
        <v>10201.0</v>
      </c>
      <c r="B247" s="870" t="s">
        <v>617</v>
      </c>
      <c r="C247" s="870" t="s">
        <v>1560</v>
      </c>
      <c r="D247" s="870" t="s">
        <v>561</v>
      </c>
      <c r="E247" s="871" t="s">
        <v>114</v>
      </c>
      <c r="F247" s="871">
        <v>2025.0</v>
      </c>
      <c r="G247" s="871" t="s">
        <v>198</v>
      </c>
      <c r="H247" s="868"/>
    </row>
    <row r="248">
      <c r="A248" s="948">
        <v>9491.0</v>
      </c>
      <c r="B248" s="870" t="s">
        <v>596</v>
      </c>
      <c r="C248" s="870" t="s">
        <v>1560</v>
      </c>
      <c r="D248" s="870" t="s">
        <v>561</v>
      </c>
      <c r="E248" s="871" t="s">
        <v>114</v>
      </c>
      <c r="F248" s="871">
        <v>2025.0</v>
      </c>
      <c r="G248" s="871" t="s">
        <v>193</v>
      </c>
      <c r="H248" s="868"/>
    </row>
    <row r="249">
      <c r="A249" s="948">
        <v>9429.0</v>
      </c>
      <c r="B249" s="870" t="s">
        <v>595</v>
      </c>
      <c r="C249" s="870" t="s">
        <v>1560</v>
      </c>
      <c r="D249" s="870" t="s">
        <v>561</v>
      </c>
      <c r="E249" s="871" t="s">
        <v>195</v>
      </c>
      <c r="F249" s="871">
        <v>2025.0</v>
      </c>
      <c r="G249" s="871" t="s">
        <v>211</v>
      </c>
      <c r="H249" s="868"/>
    </row>
    <row r="250">
      <c r="A250" s="948">
        <v>7125.0</v>
      </c>
      <c r="B250" s="870" t="s">
        <v>586</v>
      </c>
      <c r="C250" s="870" t="s">
        <v>1560</v>
      </c>
      <c r="D250" s="870" t="s">
        <v>561</v>
      </c>
      <c r="E250" s="871" t="s">
        <v>195</v>
      </c>
      <c r="F250" s="871">
        <v>2025.0</v>
      </c>
      <c r="G250" s="871" t="s">
        <v>211</v>
      </c>
      <c r="H250" s="868"/>
    </row>
    <row r="251">
      <c r="A251" s="948">
        <v>5699.0</v>
      </c>
      <c r="B251" s="870" t="s">
        <v>580</v>
      </c>
      <c r="C251" s="870" t="s">
        <v>1560</v>
      </c>
      <c r="D251" s="870" t="s">
        <v>561</v>
      </c>
      <c r="E251" s="871" t="s">
        <v>192</v>
      </c>
      <c r="F251" s="871">
        <v>2025.0</v>
      </c>
      <c r="G251" s="871" t="s">
        <v>198</v>
      </c>
      <c r="H251" s="868"/>
    </row>
    <row r="252">
      <c r="A252" s="948">
        <v>5670.0</v>
      </c>
      <c r="B252" s="870" t="s">
        <v>579</v>
      </c>
      <c r="C252" s="870" t="s">
        <v>1560</v>
      </c>
      <c r="D252" s="870" t="s">
        <v>561</v>
      </c>
      <c r="E252" s="871" t="s">
        <v>195</v>
      </c>
      <c r="F252" s="871">
        <v>2025.0</v>
      </c>
      <c r="G252" s="871" t="s">
        <v>196</v>
      </c>
      <c r="H252" s="868"/>
    </row>
    <row r="253">
      <c r="A253" s="948">
        <v>4418.0</v>
      </c>
      <c r="B253" s="870" t="s">
        <v>572</v>
      </c>
      <c r="C253" s="870" t="s">
        <v>1560</v>
      </c>
      <c r="D253" s="870" t="s">
        <v>561</v>
      </c>
      <c r="E253" s="871" t="s">
        <v>192</v>
      </c>
      <c r="F253" s="871">
        <v>2025.0</v>
      </c>
      <c r="G253" s="871" t="s">
        <v>201</v>
      </c>
      <c r="H253" s="868"/>
    </row>
    <row r="254">
      <c r="A254" s="948">
        <v>3211.0</v>
      </c>
      <c r="B254" s="870" t="s">
        <v>1563</v>
      </c>
      <c r="C254" s="870" t="s">
        <v>1560</v>
      </c>
      <c r="D254" s="870" t="s">
        <v>561</v>
      </c>
      <c r="E254" s="871" t="s">
        <v>195</v>
      </c>
      <c r="F254" s="871">
        <v>2025.0</v>
      </c>
      <c r="G254" s="871" t="s">
        <v>198</v>
      </c>
      <c r="H254" s="868"/>
    </row>
    <row r="255">
      <c r="A255" s="948">
        <v>3204.0</v>
      </c>
      <c r="B255" s="870" t="s">
        <v>566</v>
      </c>
      <c r="C255" s="870" t="s">
        <v>1560</v>
      </c>
      <c r="D255" s="870" t="s">
        <v>561</v>
      </c>
      <c r="E255" s="871" t="s">
        <v>195</v>
      </c>
      <c r="F255" s="871">
        <v>2025.0</v>
      </c>
      <c r="G255" s="871" t="s">
        <v>198</v>
      </c>
      <c r="H255" s="868"/>
    </row>
    <row r="256">
      <c r="A256" s="948">
        <v>2710.0</v>
      </c>
      <c r="B256" s="870" t="s">
        <v>564</v>
      </c>
      <c r="C256" s="870" t="s">
        <v>1560</v>
      </c>
      <c r="D256" s="870" t="s">
        <v>561</v>
      </c>
      <c r="E256" s="871" t="s">
        <v>192</v>
      </c>
      <c r="F256" s="871">
        <v>2025.0</v>
      </c>
      <c r="G256" s="871" t="s">
        <v>201</v>
      </c>
      <c r="H256" s="868"/>
    </row>
    <row r="257">
      <c r="A257" s="948">
        <v>2701.0</v>
      </c>
      <c r="B257" s="870" t="s">
        <v>563</v>
      </c>
      <c r="C257" s="870" t="s">
        <v>1560</v>
      </c>
      <c r="D257" s="870" t="s">
        <v>561</v>
      </c>
      <c r="E257" s="871" t="s">
        <v>192</v>
      </c>
      <c r="F257" s="871">
        <v>2025.0</v>
      </c>
      <c r="G257" s="871" t="s">
        <v>198</v>
      </c>
      <c r="H257" s="868"/>
    </row>
    <row r="258">
      <c r="A258" s="948">
        <v>2696.0</v>
      </c>
      <c r="B258" s="870" t="s">
        <v>1564</v>
      </c>
      <c r="C258" s="870" t="s">
        <v>1560</v>
      </c>
      <c r="D258" s="870" t="s">
        <v>561</v>
      </c>
      <c r="E258" s="871" t="s">
        <v>216</v>
      </c>
      <c r="F258" s="871">
        <v>2025.0</v>
      </c>
      <c r="G258" s="871" t="s">
        <v>255</v>
      </c>
      <c r="H258" s="868"/>
    </row>
    <row r="259">
      <c r="A259" s="948">
        <v>2679.0</v>
      </c>
      <c r="B259" s="870" t="s">
        <v>560</v>
      </c>
      <c r="C259" s="870" t="s">
        <v>1560</v>
      </c>
      <c r="D259" s="870" t="s">
        <v>561</v>
      </c>
      <c r="E259" s="871" t="s">
        <v>192</v>
      </c>
      <c r="F259" s="871">
        <v>2025.0</v>
      </c>
      <c r="G259" s="871" t="s">
        <v>198</v>
      </c>
      <c r="H259" s="868"/>
    </row>
    <row r="260">
      <c r="A260" s="948">
        <v>2342.0</v>
      </c>
      <c r="B260" s="870" t="s">
        <v>551</v>
      </c>
      <c r="C260" s="870" t="s">
        <v>1560</v>
      </c>
      <c r="D260" s="870" t="s">
        <v>561</v>
      </c>
      <c r="E260" s="871" t="s">
        <v>192</v>
      </c>
      <c r="F260" s="871">
        <v>2026.0</v>
      </c>
      <c r="G260" s="871" t="s">
        <v>196</v>
      </c>
      <c r="H260" s="868"/>
    </row>
    <row r="261">
      <c r="A261" s="948">
        <v>10440.0</v>
      </c>
      <c r="B261" s="870" t="s">
        <v>1565</v>
      </c>
      <c r="C261" s="870" t="s">
        <v>1560</v>
      </c>
      <c r="D261" s="870" t="s">
        <v>543</v>
      </c>
      <c r="E261" s="871" t="s">
        <v>221</v>
      </c>
      <c r="F261" s="871">
        <v>2025.0</v>
      </c>
      <c r="G261" s="871" t="s">
        <v>201</v>
      </c>
      <c r="H261" s="868"/>
    </row>
    <row r="262">
      <c r="A262" s="948">
        <v>10414.0</v>
      </c>
      <c r="B262" s="870" t="s">
        <v>630</v>
      </c>
      <c r="C262" s="870" t="s">
        <v>1560</v>
      </c>
      <c r="D262" s="870" t="s">
        <v>543</v>
      </c>
      <c r="E262" s="871" t="s">
        <v>114</v>
      </c>
      <c r="F262" s="871">
        <v>2025.0</v>
      </c>
      <c r="G262" s="871" t="s">
        <v>201</v>
      </c>
      <c r="H262" s="868"/>
    </row>
    <row r="263">
      <c r="A263" s="948">
        <v>10345.0</v>
      </c>
      <c r="B263" s="870" t="s">
        <v>625</v>
      </c>
      <c r="C263" s="870" t="s">
        <v>1560</v>
      </c>
      <c r="D263" s="870" t="s">
        <v>543</v>
      </c>
      <c r="E263" s="871" t="s">
        <v>221</v>
      </c>
      <c r="F263" s="871">
        <v>2025.0</v>
      </c>
      <c r="G263" s="871" t="s">
        <v>201</v>
      </c>
      <c r="H263" s="868"/>
    </row>
    <row r="264">
      <c r="A264" s="948">
        <v>10344.0</v>
      </c>
      <c r="B264" s="870" t="s">
        <v>624</v>
      </c>
      <c r="C264" s="870" t="s">
        <v>1560</v>
      </c>
      <c r="D264" s="870" t="s">
        <v>543</v>
      </c>
      <c r="E264" s="871" t="s">
        <v>221</v>
      </c>
      <c r="F264" s="871">
        <v>2025.0</v>
      </c>
      <c r="G264" s="871" t="s">
        <v>201</v>
      </c>
      <c r="H264" s="868"/>
    </row>
    <row r="265">
      <c r="A265" s="948">
        <v>10343.0</v>
      </c>
      <c r="B265" s="870" t="s">
        <v>623</v>
      </c>
      <c r="C265" s="870" t="s">
        <v>1560</v>
      </c>
      <c r="D265" s="870" t="s">
        <v>543</v>
      </c>
      <c r="E265" s="871" t="s">
        <v>221</v>
      </c>
      <c r="F265" s="871">
        <v>2025.0</v>
      </c>
      <c r="G265" s="871" t="s">
        <v>201</v>
      </c>
      <c r="H265" s="868"/>
    </row>
    <row r="266">
      <c r="A266" s="948">
        <v>10118.0</v>
      </c>
      <c r="B266" s="870" t="s">
        <v>1566</v>
      </c>
      <c r="C266" s="870" t="s">
        <v>1560</v>
      </c>
      <c r="D266" s="870" t="s">
        <v>543</v>
      </c>
      <c r="E266" s="871" t="s">
        <v>195</v>
      </c>
      <c r="F266" s="871">
        <v>2025.0</v>
      </c>
      <c r="G266" s="871" t="s">
        <v>201</v>
      </c>
      <c r="H266" s="868"/>
    </row>
    <row r="267">
      <c r="A267" s="948">
        <v>10117.0</v>
      </c>
      <c r="B267" s="870" t="s">
        <v>1567</v>
      </c>
      <c r="C267" s="870" t="s">
        <v>1560</v>
      </c>
      <c r="D267" s="870" t="s">
        <v>543</v>
      </c>
      <c r="E267" s="871" t="s">
        <v>114</v>
      </c>
      <c r="F267" s="871">
        <v>2025.0</v>
      </c>
      <c r="G267" s="871" t="s">
        <v>201</v>
      </c>
      <c r="H267" s="868"/>
    </row>
    <row r="268">
      <c r="A268" s="948">
        <v>10075.0</v>
      </c>
      <c r="B268" s="870" t="s">
        <v>607</v>
      </c>
      <c r="C268" s="870" t="s">
        <v>1560</v>
      </c>
      <c r="D268" s="870" t="s">
        <v>543</v>
      </c>
      <c r="E268" s="871" t="s">
        <v>195</v>
      </c>
      <c r="F268" s="871">
        <v>2025.0</v>
      </c>
      <c r="G268" s="871" t="s">
        <v>201</v>
      </c>
      <c r="H268" s="868"/>
    </row>
    <row r="269">
      <c r="A269" s="948">
        <v>9606.0</v>
      </c>
      <c r="B269" s="870" t="s">
        <v>1568</v>
      </c>
      <c r="C269" s="870" t="s">
        <v>1560</v>
      </c>
      <c r="D269" s="870" t="s">
        <v>543</v>
      </c>
      <c r="E269" s="871" t="s">
        <v>195</v>
      </c>
      <c r="F269" s="871">
        <v>2025.0</v>
      </c>
      <c r="G269" s="871" t="s">
        <v>201</v>
      </c>
      <c r="H269" s="868"/>
    </row>
    <row r="270">
      <c r="A270" s="948">
        <v>9605.0</v>
      </c>
      <c r="B270" s="870" t="s">
        <v>1569</v>
      </c>
      <c r="C270" s="870" t="s">
        <v>1560</v>
      </c>
      <c r="D270" s="870" t="s">
        <v>543</v>
      </c>
      <c r="E270" s="871" t="s">
        <v>114</v>
      </c>
      <c r="F270" s="871">
        <v>2025.0</v>
      </c>
      <c r="G270" s="871" t="s">
        <v>201</v>
      </c>
      <c r="H270" s="868"/>
    </row>
    <row r="271">
      <c r="A271" s="948">
        <v>8830.0</v>
      </c>
      <c r="B271" s="870" t="s">
        <v>590</v>
      </c>
      <c r="C271" s="870" t="s">
        <v>1560</v>
      </c>
      <c r="D271" s="870" t="s">
        <v>543</v>
      </c>
      <c r="E271" s="871" t="s">
        <v>195</v>
      </c>
      <c r="F271" s="871">
        <v>2025.0</v>
      </c>
      <c r="G271" s="871" t="s">
        <v>193</v>
      </c>
      <c r="H271" s="868"/>
    </row>
    <row r="272">
      <c r="A272" s="948">
        <v>5514.0</v>
      </c>
      <c r="B272" s="870" t="s">
        <v>576</v>
      </c>
      <c r="C272" s="870" t="s">
        <v>1560</v>
      </c>
      <c r="D272" s="870" t="s">
        <v>543</v>
      </c>
      <c r="E272" s="871" t="s">
        <v>195</v>
      </c>
      <c r="F272" s="871">
        <v>2025.0</v>
      </c>
      <c r="G272" s="871" t="s">
        <v>196</v>
      </c>
      <c r="H272" s="868"/>
    </row>
    <row r="273">
      <c r="A273" s="948">
        <v>4432.0</v>
      </c>
      <c r="B273" s="870" t="s">
        <v>1570</v>
      </c>
      <c r="C273" s="870" t="s">
        <v>1560</v>
      </c>
      <c r="D273" s="870" t="s">
        <v>543</v>
      </c>
      <c r="E273" s="871" t="s">
        <v>195</v>
      </c>
      <c r="F273" s="871">
        <v>2025.0</v>
      </c>
      <c r="G273" s="871" t="s">
        <v>201</v>
      </c>
      <c r="H273" s="868"/>
    </row>
    <row r="274">
      <c r="A274" s="948">
        <v>2655.0</v>
      </c>
      <c r="B274" s="870" t="s">
        <v>558</v>
      </c>
      <c r="C274" s="870" t="s">
        <v>1560</v>
      </c>
      <c r="D274" s="870" t="s">
        <v>543</v>
      </c>
      <c r="E274" s="871" t="s">
        <v>195</v>
      </c>
      <c r="F274" s="871">
        <v>2025.0</v>
      </c>
      <c r="G274" s="871" t="s">
        <v>193</v>
      </c>
      <c r="H274" s="868"/>
    </row>
    <row r="275">
      <c r="A275" s="948">
        <v>2635.0</v>
      </c>
      <c r="B275" s="870" t="s">
        <v>557</v>
      </c>
      <c r="C275" s="870" t="s">
        <v>1560</v>
      </c>
      <c r="D275" s="870" t="s">
        <v>543</v>
      </c>
      <c r="E275" s="871" t="s">
        <v>192</v>
      </c>
      <c r="F275" s="871">
        <v>2025.0</v>
      </c>
      <c r="G275" s="871" t="s">
        <v>211</v>
      </c>
      <c r="H275" s="868"/>
    </row>
    <row r="276">
      <c r="A276" s="948">
        <v>2626.0</v>
      </c>
      <c r="B276" s="870" t="s">
        <v>556</v>
      </c>
      <c r="C276" s="870" t="s">
        <v>1560</v>
      </c>
      <c r="D276" s="870" t="s">
        <v>543</v>
      </c>
      <c r="E276" s="871" t="s">
        <v>439</v>
      </c>
      <c r="F276" s="871">
        <v>2026.0</v>
      </c>
      <c r="G276" s="871" t="s">
        <v>196</v>
      </c>
      <c r="H276" s="868"/>
    </row>
    <row r="277">
      <c r="A277" s="948">
        <v>2624.0</v>
      </c>
      <c r="B277" s="870" t="s">
        <v>555</v>
      </c>
      <c r="C277" s="870" t="s">
        <v>1560</v>
      </c>
      <c r="D277" s="870" t="s">
        <v>543</v>
      </c>
      <c r="E277" s="871" t="s">
        <v>195</v>
      </c>
      <c r="F277" s="871">
        <v>2025.0</v>
      </c>
      <c r="G277" s="871" t="s">
        <v>193</v>
      </c>
      <c r="H277" s="868"/>
    </row>
    <row r="278">
      <c r="A278" s="948">
        <v>1996.0</v>
      </c>
      <c r="B278" s="870" t="s">
        <v>550</v>
      </c>
      <c r="C278" s="870" t="s">
        <v>1560</v>
      </c>
      <c r="D278" s="870" t="s">
        <v>543</v>
      </c>
      <c r="E278" s="871" t="s">
        <v>216</v>
      </c>
      <c r="F278" s="871">
        <v>2025.0</v>
      </c>
      <c r="G278" s="872"/>
      <c r="H278" s="868"/>
    </row>
    <row r="279">
      <c r="A279" s="948">
        <v>1289.0</v>
      </c>
      <c r="B279" s="870" t="s">
        <v>542</v>
      </c>
      <c r="C279" s="870" t="s">
        <v>1560</v>
      </c>
      <c r="D279" s="870" t="s">
        <v>543</v>
      </c>
      <c r="E279" s="871" t="s">
        <v>195</v>
      </c>
      <c r="F279" s="871">
        <v>2025.0</v>
      </c>
      <c r="G279" s="871" t="s">
        <v>198</v>
      </c>
      <c r="H279" s="868"/>
    </row>
    <row r="280">
      <c r="A280" s="948">
        <v>10438.0</v>
      </c>
      <c r="B280" s="870" t="s">
        <v>1571</v>
      </c>
      <c r="C280" s="870" t="s">
        <v>1560</v>
      </c>
      <c r="D280" s="870" t="s">
        <v>547</v>
      </c>
      <c r="E280" s="871" t="s">
        <v>114</v>
      </c>
      <c r="F280" s="871">
        <v>2025.0</v>
      </c>
      <c r="G280" s="871" t="s">
        <v>201</v>
      </c>
      <c r="H280" s="868"/>
    </row>
    <row r="281">
      <c r="A281" s="948">
        <v>10418.0</v>
      </c>
      <c r="B281" s="870" t="s">
        <v>632</v>
      </c>
      <c r="C281" s="870" t="s">
        <v>1560</v>
      </c>
      <c r="D281" s="870" t="s">
        <v>547</v>
      </c>
      <c r="E281" s="871" t="s">
        <v>114</v>
      </c>
      <c r="F281" s="871">
        <v>2025.0</v>
      </c>
      <c r="G281" s="871" t="s">
        <v>198</v>
      </c>
      <c r="H281" s="868"/>
    </row>
    <row r="282">
      <c r="A282" s="948">
        <v>10417.0</v>
      </c>
      <c r="B282" s="870" t="s">
        <v>631</v>
      </c>
      <c r="C282" s="870" t="s">
        <v>1560</v>
      </c>
      <c r="D282" s="870" t="s">
        <v>547</v>
      </c>
      <c r="E282" s="871" t="s">
        <v>221</v>
      </c>
      <c r="F282" s="871">
        <v>2025.0</v>
      </c>
      <c r="G282" s="871" t="s">
        <v>201</v>
      </c>
      <c r="H282" s="868"/>
    </row>
    <row r="283">
      <c r="A283" s="948">
        <v>10385.0</v>
      </c>
      <c r="B283" s="870" t="s">
        <v>629</v>
      </c>
      <c r="C283" s="870" t="s">
        <v>1560</v>
      </c>
      <c r="D283" s="870" t="s">
        <v>547</v>
      </c>
      <c r="E283" s="871" t="s">
        <v>114</v>
      </c>
      <c r="F283" s="871">
        <v>2025.0</v>
      </c>
      <c r="G283" s="871" t="s">
        <v>201</v>
      </c>
      <c r="H283" s="868"/>
    </row>
    <row r="284">
      <c r="A284" s="948">
        <v>10384.0</v>
      </c>
      <c r="B284" s="870" t="s">
        <v>628</v>
      </c>
      <c r="C284" s="870" t="s">
        <v>1560</v>
      </c>
      <c r="D284" s="870" t="s">
        <v>547</v>
      </c>
      <c r="E284" s="871" t="s">
        <v>221</v>
      </c>
      <c r="F284" s="871">
        <v>2025.0</v>
      </c>
      <c r="G284" s="871" t="s">
        <v>201</v>
      </c>
      <c r="H284" s="868"/>
    </row>
    <row r="285">
      <c r="A285" s="948">
        <v>10383.0</v>
      </c>
      <c r="B285" s="870" t="s">
        <v>627</v>
      </c>
      <c r="C285" s="870" t="s">
        <v>1560</v>
      </c>
      <c r="D285" s="870" t="s">
        <v>547</v>
      </c>
      <c r="E285" s="871" t="s">
        <v>114</v>
      </c>
      <c r="F285" s="871">
        <v>2025.0</v>
      </c>
      <c r="G285" s="871" t="s">
        <v>201</v>
      </c>
      <c r="H285" s="868"/>
    </row>
    <row r="286">
      <c r="A286" s="948">
        <v>10382.0</v>
      </c>
      <c r="B286" s="870" t="s">
        <v>626</v>
      </c>
      <c r="C286" s="870" t="s">
        <v>1560</v>
      </c>
      <c r="D286" s="870" t="s">
        <v>547</v>
      </c>
      <c r="E286" s="871" t="s">
        <v>114</v>
      </c>
      <c r="F286" s="871">
        <v>2025.0</v>
      </c>
      <c r="G286" s="871" t="s">
        <v>201</v>
      </c>
      <c r="H286" s="868"/>
    </row>
    <row r="287">
      <c r="A287" s="948">
        <v>10342.0</v>
      </c>
      <c r="B287" s="870" t="s">
        <v>622</v>
      </c>
      <c r="C287" s="870" t="s">
        <v>1560</v>
      </c>
      <c r="D287" s="870" t="s">
        <v>547</v>
      </c>
      <c r="E287" s="871" t="s">
        <v>221</v>
      </c>
      <c r="F287" s="871">
        <v>2025.0</v>
      </c>
      <c r="G287" s="871" t="s">
        <v>198</v>
      </c>
      <c r="H287" s="868"/>
    </row>
    <row r="288">
      <c r="A288" s="948">
        <v>10341.0</v>
      </c>
      <c r="B288" s="870" t="s">
        <v>621</v>
      </c>
      <c r="C288" s="870" t="s">
        <v>1560</v>
      </c>
      <c r="D288" s="870" t="s">
        <v>547</v>
      </c>
      <c r="E288" s="871" t="s">
        <v>195</v>
      </c>
      <c r="F288" s="871">
        <v>2025.0</v>
      </c>
      <c r="G288" s="871" t="s">
        <v>198</v>
      </c>
      <c r="H288" s="868"/>
    </row>
    <row r="289">
      <c r="A289" s="948">
        <v>10166.0</v>
      </c>
      <c r="B289" s="870" t="s">
        <v>616</v>
      </c>
      <c r="C289" s="870" t="s">
        <v>1560</v>
      </c>
      <c r="D289" s="870" t="s">
        <v>547</v>
      </c>
      <c r="E289" s="871" t="s">
        <v>114</v>
      </c>
      <c r="F289" s="871">
        <v>2025.0</v>
      </c>
      <c r="G289" s="871" t="s">
        <v>193</v>
      </c>
      <c r="H289" s="868"/>
    </row>
    <row r="290">
      <c r="A290" s="948">
        <v>10165.0</v>
      </c>
      <c r="B290" s="870" t="s">
        <v>615</v>
      </c>
      <c r="C290" s="870" t="s">
        <v>1560</v>
      </c>
      <c r="D290" s="870" t="s">
        <v>547</v>
      </c>
      <c r="E290" s="871" t="s">
        <v>195</v>
      </c>
      <c r="F290" s="871">
        <v>2025.0</v>
      </c>
      <c r="G290" s="871" t="s">
        <v>198</v>
      </c>
      <c r="H290" s="868"/>
    </row>
    <row r="291">
      <c r="A291" s="948">
        <v>10164.0</v>
      </c>
      <c r="B291" s="870" t="s">
        <v>614</v>
      </c>
      <c r="C291" s="870" t="s">
        <v>1560</v>
      </c>
      <c r="D291" s="870" t="s">
        <v>547</v>
      </c>
      <c r="E291" s="871" t="s">
        <v>195</v>
      </c>
      <c r="F291" s="871">
        <v>2025.0</v>
      </c>
      <c r="G291" s="871" t="s">
        <v>193</v>
      </c>
      <c r="H291" s="868"/>
    </row>
    <row r="292">
      <c r="A292" s="948">
        <v>10162.0</v>
      </c>
      <c r="B292" s="870" t="s">
        <v>612</v>
      </c>
      <c r="C292" s="870" t="s">
        <v>1560</v>
      </c>
      <c r="D292" s="870" t="s">
        <v>547</v>
      </c>
      <c r="E292" s="871" t="s">
        <v>195</v>
      </c>
      <c r="F292" s="871">
        <v>2025.0</v>
      </c>
      <c r="G292" s="871" t="s">
        <v>198</v>
      </c>
      <c r="H292" s="868"/>
    </row>
    <row r="293">
      <c r="A293" s="948">
        <v>10072.0</v>
      </c>
      <c r="B293" s="870" t="s">
        <v>1572</v>
      </c>
      <c r="C293" s="870" t="s">
        <v>1560</v>
      </c>
      <c r="D293" s="870" t="s">
        <v>547</v>
      </c>
      <c r="E293" s="871" t="s">
        <v>195</v>
      </c>
      <c r="F293" s="871">
        <v>2025.0</v>
      </c>
      <c r="G293" s="871" t="s">
        <v>201</v>
      </c>
      <c r="H293" s="868"/>
    </row>
    <row r="294">
      <c r="A294" s="948">
        <v>9646.0</v>
      </c>
      <c r="B294" s="870" t="s">
        <v>601</v>
      </c>
      <c r="C294" s="870" t="s">
        <v>1560</v>
      </c>
      <c r="D294" s="870" t="s">
        <v>547</v>
      </c>
      <c r="E294" s="871" t="s">
        <v>114</v>
      </c>
      <c r="F294" s="871">
        <v>2025.0</v>
      </c>
      <c r="G294" s="871" t="s">
        <v>196</v>
      </c>
      <c r="H294" s="868"/>
    </row>
    <row r="295">
      <c r="A295" s="948">
        <v>9645.0</v>
      </c>
      <c r="B295" s="870" t="s">
        <v>600</v>
      </c>
      <c r="C295" s="870" t="s">
        <v>1560</v>
      </c>
      <c r="D295" s="870" t="s">
        <v>547</v>
      </c>
      <c r="E295" s="871" t="s">
        <v>114</v>
      </c>
      <c r="F295" s="871">
        <v>2025.0</v>
      </c>
      <c r="G295" s="871" t="s">
        <v>198</v>
      </c>
      <c r="H295" s="868"/>
    </row>
    <row r="296">
      <c r="A296" s="948">
        <v>9634.0</v>
      </c>
      <c r="B296" s="870" t="s">
        <v>1573</v>
      </c>
      <c r="C296" s="870" t="s">
        <v>1560</v>
      </c>
      <c r="D296" s="870" t="s">
        <v>547</v>
      </c>
      <c r="E296" s="871" t="s">
        <v>114</v>
      </c>
      <c r="F296" s="871">
        <v>2025.0</v>
      </c>
      <c r="G296" s="871" t="s">
        <v>198</v>
      </c>
      <c r="H296" s="868"/>
    </row>
    <row r="297">
      <c r="A297" s="948">
        <v>9545.0</v>
      </c>
      <c r="B297" s="870" t="s">
        <v>598</v>
      </c>
      <c r="C297" s="870" t="s">
        <v>1560</v>
      </c>
      <c r="D297" s="870" t="s">
        <v>547</v>
      </c>
      <c r="E297" s="871" t="s">
        <v>114</v>
      </c>
      <c r="F297" s="871">
        <v>2025.0</v>
      </c>
      <c r="G297" s="871" t="s">
        <v>193</v>
      </c>
      <c r="H297" s="868"/>
    </row>
    <row r="298">
      <c r="A298" s="948">
        <v>9535.0</v>
      </c>
      <c r="B298" s="870" t="s">
        <v>597</v>
      </c>
      <c r="C298" s="870" t="s">
        <v>1560</v>
      </c>
      <c r="D298" s="870" t="s">
        <v>547</v>
      </c>
      <c r="E298" s="871" t="s">
        <v>114</v>
      </c>
      <c r="F298" s="871">
        <v>2025.0</v>
      </c>
      <c r="G298" s="871" t="s">
        <v>193</v>
      </c>
      <c r="H298" s="868"/>
    </row>
    <row r="299">
      <c r="A299" s="948">
        <v>9184.0</v>
      </c>
      <c r="B299" s="870" t="s">
        <v>591</v>
      </c>
      <c r="C299" s="870" t="s">
        <v>1560</v>
      </c>
      <c r="D299" s="870" t="s">
        <v>547</v>
      </c>
      <c r="E299" s="871" t="s">
        <v>195</v>
      </c>
      <c r="F299" s="871">
        <v>2025.0</v>
      </c>
      <c r="G299" s="871" t="s">
        <v>193</v>
      </c>
      <c r="H299" s="868"/>
    </row>
    <row r="300">
      <c r="A300" s="948">
        <v>8454.0</v>
      </c>
      <c r="B300" s="870" t="s">
        <v>589</v>
      </c>
      <c r="C300" s="870" t="s">
        <v>1560</v>
      </c>
      <c r="D300" s="870" t="s">
        <v>547</v>
      </c>
      <c r="E300" s="871" t="s">
        <v>257</v>
      </c>
      <c r="F300" s="871">
        <v>2025.0</v>
      </c>
      <c r="G300" s="871" t="s">
        <v>201</v>
      </c>
      <c r="H300" s="868"/>
    </row>
    <row r="301">
      <c r="A301" s="948">
        <v>8453.0</v>
      </c>
      <c r="B301" s="870" t="s">
        <v>588</v>
      </c>
      <c r="C301" s="870" t="s">
        <v>1560</v>
      </c>
      <c r="D301" s="870" t="s">
        <v>547</v>
      </c>
      <c r="E301" s="871" t="s">
        <v>195</v>
      </c>
      <c r="F301" s="871">
        <v>2025.0</v>
      </c>
      <c r="G301" s="871" t="s">
        <v>193</v>
      </c>
      <c r="H301" s="868"/>
    </row>
    <row r="302">
      <c r="A302" s="948">
        <v>5517.0</v>
      </c>
      <c r="B302" s="870" t="s">
        <v>577</v>
      </c>
      <c r="C302" s="870" t="s">
        <v>1560</v>
      </c>
      <c r="D302" s="870" t="s">
        <v>547</v>
      </c>
      <c r="E302" s="871" t="s">
        <v>195</v>
      </c>
      <c r="F302" s="871">
        <v>2025.0</v>
      </c>
      <c r="G302" s="871" t="s">
        <v>198</v>
      </c>
      <c r="H302" s="868"/>
    </row>
    <row r="303">
      <c r="A303" s="948">
        <v>5018.0</v>
      </c>
      <c r="B303" s="870" t="s">
        <v>575</v>
      </c>
      <c r="C303" s="870" t="s">
        <v>1560</v>
      </c>
      <c r="D303" s="870" t="s">
        <v>547</v>
      </c>
      <c r="E303" s="871" t="s">
        <v>195</v>
      </c>
      <c r="F303" s="871">
        <v>2025.0</v>
      </c>
      <c r="G303" s="871" t="s">
        <v>193</v>
      </c>
      <c r="H303" s="868"/>
    </row>
    <row r="304">
      <c r="A304" s="948">
        <v>4392.0</v>
      </c>
      <c r="B304" s="870" t="s">
        <v>571</v>
      </c>
      <c r="C304" s="870" t="s">
        <v>1560</v>
      </c>
      <c r="D304" s="870" t="s">
        <v>547</v>
      </c>
      <c r="E304" s="871" t="s">
        <v>195</v>
      </c>
      <c r="F304" s="871">
        <v>2025.0</v>
      </c>
      <c r="G304" s="871" t="s">
        <v>196</v>
      </c>
      <c r="H304" s="868"/>
    </row>
    <row r="305">
      <c r="A305" s="948">
        <v>3657.0</v>
      </c>
      <c r="B305" s="870" t="s">
        <v>568</v>
      </c>
      <c r="C305" s="870" t="s">
        <v>1560</v>
      </c>
      <c r="D305" s="870" t="s">
        <v>547</v>
      </c>
      <c r="E305" s="871" t="s">
        <v>257</v>
      </c>
      <c r="F305" s="871">
        <v>2026.0</v>
      </c>
      <c r="G305" s="871" t="s">
        <v>211</v>
      </c>
      <c r="H305" s="868"/>
    </row>
    <row r="306">
      <c r="A306" s="948">
        <v>2742.0</v>
      </c>
      <c r="B306" s="870" t="s">
        <v>565</v>
      </c>
      <c r="C306" s="870" t="s">
        <v>1560</v>
      </c>
      <c r="D306" s="870" t="s">
        <v>547</v>
      </c>
      <c r="E306" s="871" t="s">
        <v>195</v>
      </c>
      <c r="F306" s="871">
        <v>2025.0</v>
      </c>
      <c r="G306" s="871" t="s">
        <v>193</v>
      </c>
      <c r="H306" s="868"/>
    </row>
    <row r="307">
      <c r="A307" s="948">
        <v>2614.0</v>
      </c>
      <c r="B307" s="870" t="s">
        <v>553</v>
      </c>
      <c r="C307" s="870" t="s">
        <v>1560</v>
      </c>
      <c r="D307" s="870" t="s">
        <v>547</v>
      </c>
      <c r="E307" s="871" t="s">
        <v>195</v>
      </c>
      <c r="F307" s="871">
        <v>2026.0</v>
      </c>
      <c r="G307" s="871" t="s">
        <v>211</v>
      </c>
      <c r="H307" s="868"/>
    </row>
    <row r="308">
      <c r="A308" s="948">
        <v>1719.0</v>
      </c>
      <c r="B308" s="870" t="s">
        <v>546</v>
      </c>
      <c r="C308" s="870" t="s">
        <v>1560</v>
      </c>
      <c r="D308" s="870" t="s">
        <v>547</v>
      </c>
      <c r="E308" s="871" t="s">
        <v>195</v>
      </c>
      <c r="F308" s="871">
        <v>2025.0</v>
      </c>
      <c r="G308" s="871" t="s">
        <v>196</v>
      </c>
      <c r="H308" s="868"/>
    </row>
    <row r="309">
      <c r="A309" s="948">
        <v>9910.0</v>
      </c>
      <c r="B309" s="870" t="s">
        <v>602</v>
      </c>
      <c r="C309" s="870" t="s">
        <v>1560</v>
      </c>
      <c r="D309" s="870" t="s">
        <v>545</v>
      </c>
      <c r="E309" s="871" t="s">
        <v>195</v>
      </c>
      <c r="F309" s="871">
        <v>2026.0</v>
      </c>
      <c r="G309" s="871" t="s">
        <v>201</v>
      </c>
      <c r="H309" s="868"/>
    </row>
    <row r="310">
      <c r="A310" s="948">
        <v>8196.0</v>
      </c>
      <c r="B310" s="870" t="s">
        <v>587</v>
      </c>
      <c r="C310" s="870" t="s">
        <v>1560</v>
      </c>
      <c r="D310" s="870" t="s">
        <v>545</v>
      </c>
      <c r="E310" s="871" t="s">
        <v>192</v>
      </c>
      <c r="F310" s="871">
        <v>2026.0</v>
      </c>
      <c r="G310" s="871" t="s">
        <v>201</v>
      </c>
      <c r="H310" s="868"/>
    </row>
    <row r="311">
      <c r="A311" s="948">
        <v>6891.0</v>
      </c>
      <c r="B311" s="870" t="s">
        <v>584</v>
      </c>
      <c r="C311" s="870" t="s">
        <v>1560</v>
      </c>
      <c r="D311" s="870" t="s">
        <v>545</v>
      </c>
      <c r="E311" s="871" t="s">
        <v>192</v>
      </c>
      <c r="F311" s="871">
        <v>2025.0</v>
      </c>
      <c r="G311" s="871" t="s">
        <v>193</v>
      </c>
      <c r="H311" s="868"/>
    </row>
    <row r="312">
      <c r="A312" s="948">
        <v>5640.0</v>
      </c>
      <c r="B312" s="870" t="s">
        <v>578</v>
      </c>
      <c r="C312" s="870" t="s">
        <v>1560</v>
      </c>
      <c r="D312" s="870" t="s">
        <v>545</v>
      </c>
      <c r="E312" s="871" t="s">
        <v>195</v>
      </c>
      <c r="F312" s="871">
        <v>2025.0</v>
      </c>
      <c r="G312" s="871" t="s">
        <v>193</v>
      </c>
      <c r="H312" s="868"/>
    </row>
    <row r="313">
      <c r="A313" s="948">
        <v>5280.0</v>
      </c>
      <c r="B313" s="870" t="s">
        <v>1574</v>
      </c>
      <c r="C313" s="870" t="s">
        <v>1560</v>
      </c>
      <c r="D313" s="870" t="s">
        <v>545</v>
      </c>
      <c r="E313" s="871" t="s">
        <v>195</v>
      </c>
      <c r="F313" s="871">
        <v>2025.0</v>
      </c>
      <c r="G313" s="871" t="s">
        <v>196</v>
      </c>
      <c r="H313" s="868"/>
    </row>
    <row r="314">
      <c r="A314" s="948">
        <v>4489.0</v>
      </c>
      <c r="B314" s="870" t="s">
        <v>573</v>
      </c>
      <c r="C314" s="870" t="s">
        <v>1560</v>
      </c>
      <c r="D314" s="870" t="s">
        <v>545</v>
      </c>
      <c r="E314" s="871" t="s">
        <v>195</v>
      </c>
      <c r="F314" s="871">
        <v>2026.0</v>
      </c>
      <c r="G314" s="871" t="s">
        <v>193</v>
      </c>
      <c r="H314" s="868"/>
    </row>
    <row r="315">
      <c r="A315" s="948">
        <v>3675.0</v>
      </c>
      <c r="B315" s="870" t="s">
        <v>569</v>
      </c>
      <c r="C315" s="870" t="s">
        <v>1560</v>
      </c>
      <c r="D315" s="870" t="s">
        <v>545</v>
      </c>
      <c r="E315" s="871" t="s">
        <v>195</v>
      </c>
      <c r="F315" s="871">
        <v>2025.0</v>
      </c>
      <c r="G315" s="871" t="s">
        <v>196</v>
      </c>
      <c r="H315" s="868"/>
    </row>
    <row r="316">
      <c r="A316" s="948">
        <v>2672.0</v>
      </c>
      <c r="B316" s="870" t="s">
        <v>559</v>
      </c>
      <c r="C316" s="870" t="s">
        <v>1560</v>
      </c>
      <c r="D316" s="870" t="s">
        <v>545</v>
      </c>
      <c r="E316" s="871" t="s">
        <v>195</v>
      </c>
      <c r="F316" s="871">
        <v>2026.0</v>
      </c>
      <c r="G316" s="871" t="s">
        <v>193</v>
      </c>
      <c r="H316" s="868"/>
    </row>
    <row r="317">
      <c r="A317" s="948">
        <v>10023.0</v>
      </c>
      <c r="B317" s="870" t="s">
        <v>1575</v>
      </c>
      <c r="C317" s="870" t="s">
        <v>1576</v>
      </c>
      <c r="D317" s="870" t="s">
        <v>903</v>
      </c>
      <c r="E317" s="871" t="s">
        <v>195</v>
      </c>
      <c r="F317" s="871">
        <v>2025.0</v>
      </c>
      <c r="G317" s="871" t="s">
        <v>198</v>
      </c>
      <c r="H317" s="868"/>
    </row>
    <row r="318">
      <c r="A318" s="948">
        <v>10022.0</v>
      </c>
      <c r="B318" s="870" t="s">
        <v>947</v>
      </c>
      <c r="C318" s="870" t="s">
        <v>1576</v>
      </c>
      <c r="D318" s="870" t="s">
        <v>903</v>
      </c>
      <c r="E318" s="871" t="s">
        <v>114</v>
      </c>
      <c r="F318" s="871">
        <v>2025.0</v>
      </c>
      <c r="G318" s="871" t="s">
        <v>198</v>
      </c>
      <c r="H318" s="868"/>
    </row>
    <row r="319">
      <c r="A319" s="948">
        <v>9901.0</v>
      </c>
      <c r="B319" s="870" t="s">
        <v>941</v>
      </c>
      <c r="C319" s="870" t="s">
        <v>1576</v>
      </c>
      <c r="D319" s="870" t="s">
        <v>903</v>
      </c>
      <c r="E319" s="871" t="s">
        <v>195</v>
      </c>
      <c r="F319" s="871">
        <v>2025.0</v>
      </c>
      <c r="G319" s="871" t="s">
        <v>193</v>
      </c>
      <c r="H319" s="868"/>
    </row>
    <row r="320">
      <c r="A320" s="948">
        <v>9589.0</v>
      </c>
      <c r="B320" s="870" t="s">
        <v>939</v>
      </c>
      <c r="C320" s="870" t="s">
        <v>1576</v>
      </c>
      <c r="D320" s="870" t="s">
        <v>903</v>
      </c>
      <c r="E320" s="871" t="s">
        <v>114</v>
      </c>
      <c r="F320" s="871">
        <v>2025.0</v>
      </c>
      <c r="G320" s="871" t="s">
        <v>198</v>
      </c>
      <c r="H320" s="868"/>
    </row>
    <row r="321">
      <c r="A321" s="948">
        <v>7880.0</v>
      </c>
      <c r="B321" s="870" t="s">
        <v>926</v>
      </c>
      <c r="C321" s="870" t="s">
        <v>1576</v>
      </c>
      <c r="D321" s="870" t="s">
        <v>903</v>
      </c>
      <c r="E321" s="871" t="s">
        <v>195</v>
      </c>
      <c r="F321" s="871">
        <v>2025.0</v>
      </c>
      <c r="G321" s="871" t="s">
        <v>196</v>
      </c>
      <c r="H321" s="868"/>
    </row>
    <row r="322">
      <c r="A322" s="948">
        <v>7178.0</v>
      </c>
      <c r="B322" s="870" t="s">
        <v>923</v>
      </c>
      <c r="C322" s="870" t="s">
        <v>1576</v>
      </c>
      <c r="D322" s="870" t="s">
        <v>903</v>
      </c>
      <c r="E322" s="871" t="s">
        <v>192</v>
      </c>
      <c r="F322" s="871">
        <v>2026.0</v>
      </c>
      <c r="G322" s="871" t="s">
        <v>193</v>
      </c>
      <c r="H322" s="868"/>
    </row>
    <row r="323">
      <c r="A323" s="948">
        <v>6050.0</v>
      </c>
      <c r="B323" s="870" t="s">
        <v>915</v>
      </c>
      <c r="C323" s="870" t="s">
        <v>1576</v>
      </c>
      <c r="D323" s="870" t="s">
        <v>903</v>
      </c>
      <c r="E323" s="871" t="s">
        <v>192</v>
      </c>
      <c r="F323" s="871">
        <v>2025.0</v>
      </c>
      <c r="G323" s="871" t="s">
        <v>201</v>
      </c>
      <c r="H323" s="868"/>
    </row>
    <row r="324">
      <c r="A324" s="948">
        <v>4772.0</v>
      </c>
      <c r="B324" s="870" t="s">
        <v>905</v>
      </c>
      <c r="C324" s="870" t="s">
        <v>1576</v>
      </c>
      <c r="D324" s="870" t="s">
        <v>903</v>
      </c>
      <c r="E324" s="871" t="s">
        <v>195</v>
      </c>
      <c r="F324" s="871">
        <v>2025.0</v>
      </c>
      <c r="G324" s="871" t="s">
        <v>193</v>
      </c>
      <c r="H324" s="868"/>
    </row>
    <row r="325">
      <c r="A325" s="948">
        <v>3252.0</v>
      </c>
      <c r="B325" s="870" t="s">
        <v>902</v>
      </c>
      <c r="C325" s="870" t="s">
        <v>1576</v>
      </c>
      <c r="D325" s="870" t="s">
        <v>903</v>
      </c>
      <c r="E325" s="871" t="s">
        <v>195</v>
      </c>
      <c r="F325" s="871">
        <v>2025.0</v>
      </c>
      <c r="G325" s="871" t="s">
        <v>193</v>
      </c>
      <c r="H325" s="868"/>
    </row>
    <row r="326">
      <c r="A326" s="948">
        <v>10369.0</v>
      </c>
      <c r="B326" s="870" t="s">
        <v>954</v>
      </c>
      <c r="C326" s="870" t="s">
        <v>1576</v>
      </c>
      <c r="D326" s="870" t="s">
        <v>908</v>
      </c>
      <c r="E326" s="871" t="s">
        <v>114</v>
      </c>
      <c r="F326" s="871">
        <v>2025.0</v>
      </c>
      <c r="G326" s="871" t="s">
        <v>201</v>
      </c>
      <c r="H326" s="868"/>
    </row>
    <row r="327">
      <c r="A327" s="948">
        <v>10368.0</v>
      </c>
      <c r="B327" s="870" t="s">
        <v>953</v>
      </c>
      <c r="C327" s="870" t="s">
        <v>1576</v>
      </c>
      <c r="D327" s="870" t="s">
        <v>908</v>
      </c>
      <c r="E327" s="871" t="s">
        <v>221</v>
      </c>
      <c r="F327" s="871">
        <v>2025.0</v>
      </c>
      <c r="G327" s="871" t="s">
        <v>198</v>
      </c>
      <c r="H327" s="868"/>
    </row>
    <row r="328">
      <c r="A328" s="948">
        <v>10367.0</v>
      </c>
      <c r="B328" s="870" t="s">
        <v>952</v>
      </c>
      <c r="C328" s="870" t="s">
        <v>1576</v>
      </c>
      <c r="D328" s="870" t="s">
        <v>908</v>
      </c>
      <c r="E328" s="871" t="s">
        <v>221</v>
      </c>
      <c r="F328" s="871">
        <v>2025.0</v>
      </c>
      <c r="G328" s="871" t="s">
        <v>201</v>
      </c>
      <c r="H328" s="868"/>
    </row>
    <row r="329">
      <c r="A329" s="948">
        <v>10140.0</v>
      </c>
      <c r="B329" s="870" t="s">
        <v>1577</v>
      </c>
      <c r="C329" s="870" t="s">
        <v>1576</v>
      </c>
      <c r="D329" s="870" t="s">
        <v>908</v>
      </c>
      <c r="E329" s="871" t="s">
        <v>114</v>
      </c>
      <c r="F329" s="871">
        <v>2025.0</v>
      </c>
      <c r="G329" s="871" t="s">
        <v>198</v>
      </c>
      <c r="H329" s="868"/>
    </row>
    <row r="330">
      <c r="A330" s="948">
        <v>10042.0</v>
      </c>
      <c r="B330" s="870" t="s">
        <v>948</v>
      </c>
      <c r="C330" s="870" t="s">
        <v>1576</v>
      </c>
      <c r="D330" s="870" t="s">
        <v>908</v>
      </c>
      <c r="E330" s="871" t="s">
        <v>114</v>
      </c>
      <c r="F330" s="871">
        <v>2025.0</v>
      </c>
      <c r="G330" s="871" t="s">
        <v>193</v>
      </c>
      <c r="H330" s="868"/>
    </row>
    <row r="331">
      <c r="A331" s="948">
        <v>9970.0</v>
      </c>
      <c r="B331" s="870" t="s">
        <v>943</v>
      </c>
      <c r="C331" s="870" t="s">
        <v>1576</v>
      </c>
      <c r="D331" s="870" t="s">
        <v>908</v>
      </c>
      <c r="E331" s="871" t="s">
        <v>114</v>
      </c>
      <c r="F331" s="871">
        <v>2025.0</v>
      </c>
      <c r="G331" s="871" t="s">
        <v>193</v>
      </c>
      <c r="H331" s="868"/>
    </row>
    <row r="332">
      <c r="A332" s="948">
        <v>9969.0</v>
      </c>
      <c r="B332" s="870" t="s">
        <v>942</v>
      </c>
      <c r="C332" s="870" t="s">
        <v>1576</v>
      </c>
      <c r="D332" s="870" t="s">
        <v>908</v>
      </c>
      <c r="E332" s="871" t="s">
        <v>195</v>
      </c>
      <c r="F332" s="871">
        <v>2025.0</v>
      </c>
      <c r="G332" s="871" t="s">
        <v>201</v>
      </c>
      <c r="H332" s="868"/>
    </row>
    <row r="333">
      <c r="A333" s="948">
        <v>9652.0</v>
      </c>
      <c r="B333" s="870" t="s">
        <v>940</v>
      </c>
      <c r="C333" s="870" t="s">
        <v>1576</v>
      </c>
      <c r="D333" s="870" t="s">
        <v>908</v>
      </c>
      <c r="E333" s="871" t="s">
        <v>257</v>
      </c>
      <c r="F333" s="871">
        <v>2025.0</v>
      </c>
      <c r="G333" s="871" t="s">
        <v>193</v>
      </c>
      <c r="H333" s="868"/>
    </row>
    <row r="334">
      <c r="A334" s="948">
        <v>9527.0</v>
      </c>
      <c r="B334" s="870" t="s">
        <v>938</v>
      </c>
      <c r="C334" s="870" t="s">
        <v>1576</v>
      </c>
      <c r="D334" s="870" t="s">
        <v>908</v>
      </c>
      <c r="E334" s="871" t="s">
        <v>114</v>
      </c>
      <c r="F334" s="871">
        <v>2025.0</v>
      </c>
      <c r="G334" s="871" t="s">
        <v>198</v>
      </c>
      <c r="H334" s="868"/>
    </row>
    <row r="335">
      <c r="A335" s="948">
        <v>9431.0</v>
      </c>
      <c r="B335" s="870" t="s">
        <v>936</v>
      </c>
      <c r="C335" s="870" t="s">
        <v>1576</v>
      </c>
      <c r="D335" s="870" t="s">
        <v>908</v>
      </c>
      <c r="E335" s="871" t="s">
        <v>195</v>
      </c>
      <c r="F335" s="871">
        <v>2025.0</v>
      </c>
      <c r="G335" s="871" t="s">
        <v>211</v>
      </c>
      <c r="H335" s="868"/>
    </row>
    <row r="336">
      <c r="A336" s="948">
        <v>9068.0</v>
      </c>
      <c r="B336" s="870" t="s">
        <v>933</v>
      </c>
      <c r="C336" s="870" t="s">
        <v>1576</v>
      </c>
      <c r="D336" s="870" t="s">
        <v>908</v>
      </c>
      <c r="E336" s="871" t="s">
        <v>195</v>
      </c>
      <c r="F336" s="871">
        <v>2026.0</v>
      </c>
      <c r="G336" s="871" t="s">
        <v>211</v>
      </c>
      <c r="H336" s="868"/>
    </row>
    <row r="337">
      <c r="A337" s="948">
        <v>8814.0</v>
      </c>
      <c r="B337" s="870" t="s">
        <v>929</v>
      </c>
      <c r="C337" s="870" t="s">
        <v>1576</v>
      </c>
      <c r="D337" s="870" t="s">
        <v>908</v>
      </c>
      <c r="E337" s="871" t="s">
        <v>114</v>
      </c>
      <c r="F337" s="871">
        <v>2025.0</v>
      </c>
      <c r="G337" s="871" t="s">
        <v>193</v>
      </c>
      <c r="H337" s="868"/>
    </row>
    <row r="338">
      <c r="A338" s="948">
        <v>8512.0</v>
      </c>
      <c r="B338" s="870" t="s">
        <v>928</v>
      </c>
      <c r="C338" s="870" t="s">
        <v>1576</v>
      </c>
      <c r="D338" s="870" t="s">
        <v>908</v>
      </c>
      <c r="E338" s="871" t="s">
        <v>192</v>
      </c>
      <c r="F338" s="871">
        <v>2025.0</v>
      </c>
      <c r="G338" s="871" t="s">
        <v>198</v>
      </c>
      <c r="H338" s="868"/>
    </row>
    <row r="339">
      <c r="A339" s="948">
        <v>8047.0</v>
      </c>
      <c r="B339" s="870" t="s">
        <v>927</v>
      </c>
      <c r="C339" s="870" t="s">
        <v>1576</v>
      </c>
      <c r="D339" s="870" t="s">
        <v>908</v>
      </c>
      <c r="E339" s="871" t="s">
        <v>195</v>
      </c>
      <c r="F339" s="871">
        <v>2025.0</v>
      </c>
      <c r="G339" s="871" t="s">
        <v>196</v>
      </c>
      <c r="H339" s="868"/>
    </row>
    <row r="340">
      <c r="A340" s="948">
        <v>7565.0</v>
      </c>
      <c r="B340" s="870" t="s">
        <v>925</v>
      </c>
      <c r="C340" s="870" t="s">
        <v>1576</v>
      </c>
      <c r="D340" s="870" t="s">
        <v>908</v>
      </c>
      <c r="E340" s="871" t="s">
        <v>192</v>
      </c>
      <c r="F340" s="871">
        <v>2025.0</v>
      </c>
      <c r="G340" s="871" t="s">
        <v>193</v>
      </c>
      <c r="H340" s="868"/>
    </row>
    <row r="341">
      <c r="A341" s="948">
        <v>7471.0</v>
      </c>
      <c r="B341" s="870" t="s">
        <v>924</v>
      </c>
      <c r="C341" s="870" t="s">
        <v>1576</v>
      </c>
      <c r="D341" s="870" t="s">
        <v>908</v>
      </c>
      <c r="E341" s="871" t="s">
        <v>195</v>
      </c>
      <c r="F341" s="871">
        <v>2025.0</v>
      </c>
      <c r="G341" s="871" t="s">
        <v>196</v>
      </c>
      <c r="H341" s="868"/>
    </row>
    <row r="342">
      <c r="A342" s="948">
        <v>6124.0</v>
      </c>
      <c r="B342" s="870" t="s">
        <v>916</v>
      </c>
      <c r="C342" s="870" t="s">
        <v>1576</v>
      </c>
      <c r="D342" s="870" t="s">
        <v>908</v>
      </c>
      <c r="E342" s="871" t="s">
        <v>257</v>
      </c>
      <c r="F342" s="871">
        <v>2026.0</v>
      </c>
      <c r="G342" s="871" t="s">
        <v>211</v>
      </c>
      <c r="H342" s="868"/>
    </row>
    <row r="343">
      <c r="A343" s="948">
        <v>6027.0</v>
      </c>
      <c r="B343" s="870" t="s">
        <v>914</v>
      </c>
      <c r="C343" s="870" t="s">
        <v>1576</v>
      </c>
      <c r="D343" s="870" t="s">
        <v>908</v>
      </c>
      <c r="E343" s="871" t="s">
        <v>439</v>
      </c>
      <c r="F343" s="871">
        <v>2026.0</v>
      </c>
      <c r="G343" s="871" t="s">
        <v>211</v>
      </c>
      <c r="H343" s="868"/>
    </row>
    <row r="344">
      <c r="A344" s="948">
        <v>6021.0</v>
      </c>
      <c r="B344" s="870" t="s">
        <v>913</v>
      </c>
      <c r="C344" s="870" t="s">
        <v>1576</v>
      </c>
      <c r="D344" s="870" t="s">
        <v>908</v>
      </c>
      <c r="E344" s="871" t="s">
        <v>195</v>
      </c>
      <c r="F344" s="871">
        <v>2025.0</v>
      </c>
      <c r="G344" s="871" t="s">
        <v>193</v>
      </c>
      <c r="H344" s="868"/>
    </row>
    <row r="345">
      <c r="A345" s="948">
        <v>6008.0</v>
      </c>
      <c r="B345" s="870" t="s">
        <v>912</v>
      </c>
      <c r="C345" s="870" t="s">
        <v>1576</v>
      </c>
      <c r="D345" s="870" t="s">
        <v>908</v>
      </c>
      <c r="E345" s="871" t="s">
        <v>195</v>
      </c>
      <c r="F345" s="871">
        <v>2025.0</v>
      </c>
      <c r="G345" s="871" t="s">
        <v>196</v>
      </c>
      <c r="H345" s="868"/>
    </row>
    <row r="346">
      <c r="A346" s="948">
        <v>5564.0</v>
      </c>
      <c r="B346" s="870" t="s">
        <v>909</v>
      </c>
      <c r="C346" s="870" t="s">
        <v>1576</v>
      </c>
      <c r="D346" s="870" t="s">
        <v>908</v>
      </c>
      <c r="E346" s="871" t="s">
        <v>195</v>
      </c>
      <c r="F346" s="871">
        <v>2026.0</v>
      </c>
      <c r="G346" s="871" t="s">
        <v>196</v>
      </c>
      <c r="H346" s="868"/>
    </row>
    <row r="347">
      <c r="A347" s="948">
        <v>2025.0</v>
      </c>
      <c r="B347" s="870" t="s">
        <v>1578</v>
      </c>
      <c r="C347" s="870" t="s">
        <v>1576</v>
      </c>
      <c r="D347" s="870" t="s">
        <v>908</v>
      </c>
      <c r="E347" s="871" t="s">
        <v>195</v>
      </c>
      <c r="F347" s="871">
        <v>2025.0</v>
      </c>
      <c r="G347" s="871" t="s">
        <v>193</v>
      </c>
      <c r="H347" s="868"/>
    </row>
    <row r="348">
      <c r="A348" s="948">
        <v>10391.0</v>
      </c>
      <c r="B348" s="870" t="s">
        <v>955</v>
      </c>
      <c r="C348" s="870" t="s">
        <v>1576</v>
      </c>
      <c r="D348" s="870" t="s">
        <v>900</v>
      </c>
      <c r="E348" s="871" t="s">
        <v>221</v>
      </c>
      <c r="F348" s="871">
        <v>2025.0</v>
      </c>
      <c r="G348" s="871" t="s">
        <v>198</v>
      </c>
      <c r="H348" s="868"/>
    </row>
    <row r="349">
      <c r="A349" s="948">
        <v>9994.0</v>
      </c>
      <c r="B349" s="870" t="s">
        <v>945</v>
      </c>
      <c r="C349" s="870" t="s">
        <v>1576</v>
      </c>
      <c r="D349" s="870" t="s">
        <v>900</v>
      </c>
      <c r="E349" s="871" t="s">
        <v>216</v>
      </c>
      <c r="F349" s="871">
        <v>2025.0</v>
      </c>
      <c r="G349" s="871" t="s">
        <v>201</v>
      </c>
      <c r="H349" s="868"/>
    </row>
    <row r="350">
      <c r="A350" s="948">
        <v>9993.0</v>
      </c>
      <c r="B350" s="870" t="s">
        <v>944</v>
      </c>
      <c r="C350" s="870" t="s">
        <v>1576</v>
      </c>
      <c r="D350" s="870" t="s">
        <v>900</v>
      </c>
      <c r="E350" s="871" t="s">
        <v>195</v>
      </c>
      <c r="F350" s="871">
        <v>2025.0</v>
      </c>
      <c r="G350" s="871" t="s">
        <v>198</v>
      </c>
      <c r="H350" s="868"/>
    </row>
    <row r="351">
      <c r="A351" s="948">
        <v>9517.0</v>
      </c>
      <c r="B351" s="870" t="s">
        <v>937</v>
      </c>
      <c r="C351" s="870" t="s">
        <v>1576</v>
      </c>
      <c r="D351" s="870" t="s">
        <v>900</v>
      </c>
      <c r="E351" s="871" t="s">
        <v>114</v>
      </c>
      <c r="F351" s="871">
        <v>2025.0</v>
      </c>
      <c r="G351" s="871" t="s">
        <v>193</v>
      </c>
      <c r="H351" s="868"/>
    </row>
    <row r="352">
      <c r="A352" s="948">
        <v>9310.0</v>
      </c>
      <c r="B352" s="870" t="s">
        <v>935</v>
      </c>
      <c r="C352" s="870" t="s">
        <v>1576</v>
      </c>
      <c r="D352" s="870" t="s">
        <v>900</v>
      </c>
      <c r="E352" s="871" t="s">
        <v>216</v>
      </c>
      <c r="F352" s="871">
        <v>2025.0</v>
      </c>
      <c r="G352" s="871" t="s">
        <v>193</v>
      </c>
      <c r="H352" s="868"/>
    </row>
    <row r="353">
      <c r="A353" s="948">
        <v>9309.0</v>
      </c>
      <c r="B353" s="870" t="s">
        <v>934</v>
      </c>
      <c r="C353" s="870" t="s">
        <v>1576</v>
      </c>
      <c r="D353" s="870" t="s">
        <v>900</v>
      </c>
      <c r="E353" s="871" t="s">
        <v>114</v>
      </c>
      <c r="F353" s="871">
        <v>2025.0</v>
      </c>
      <c r="G353" s="871" t="s">
        <v>201</v>
      </c>
      <c r="H353" s="868"/>
    </row>
    <row r="354">
      <c r="A354" s="948">
        <v>8975.0</v>
      </c>
      <c r="B354" s="870" t="s">
        <v>931</v>
      </c>
      <c r="C354" s="870" t="s">
        <v>1576</v>
      </c>
      <c r="D354" s="870" t="s">
        <v>900</v>
      </c>
      <c r="E354" s="871" t="s">
        <v>114</v>
      </c>
      <c r="F354" s="871">
        <v>2025.0</v>
      </c>
      <c r="G354" s="871" t="s">
        <v>193</v>
      </c>
      <c r="H354" s="868"/>
    </row>
    <row r="355">
      <c r="A355" s="948">
        <v>7073.0</v>
      </c>
      <c r="B355" s="870" t="s">
        <v>922</v>
      </c>
      <c r="C355" s="870" t="s">
        <v>1576</v>
      </c>
      <c r="D355" s="870" t="s">
        <v>900</v>
      </c>
      <c r="E355" s="871" t="s">
        <v>195</v>
      </c>
      <c r="F355" s="871">
        <v>2025.0</v>
      </c>
      <c r="G355" s="871" t="s">
        <v>193</v>
      </c>
      <c r="H355" s="868"/>
    </row>
    <row r="356">
      <c r="A356" s="948">
        <v>7024.0</v>
      </c>
      <c r="B356" s="870" t="s">
        <v>920</v>
      </c>
      <c r="C356" s="870" t="s">
        <v>1576</v>
      </c>
      <c r="D356" s="870" t="s">
        <v>900</v>
      </c>
      <c r="E356" s="871" t="s">
        <v>195</v>
      </c>
      <c r="F356" s="871">
        <v>2025.0</v>
      </c>
      <c r="G356" s="871" t="s">
        <v>198</v>
      </c>
      <c r="H356" s="868"/>
    </row>
    <row r="357">
      <c r="A357" s="948">
        <v>6991.0</v>
      </c>
      <c r="B357" s="870" t="s">
        <v>1579</v>
      </c>
      <c r="C357" s="870" t="s">
        <v>1576</v>
      </c>
      <c r="D357" s="870" t="s">
        <v>900</v>
      </c>
      <c r="E357" s="871" t="s">
        <v>195</v>
      </c>
      <c r="F357" s="871">
        <v>2025.0</v>
      </c>
      <c r="G357" s="871" t="s">
        <v>193</v>
      </c>
      <c r="H357" s="868"/>
    </row>
    <row r="358">
      <c r="A358" s="948">
        <v>6744.0</v>
      </c>
      <c r="B358" s="870" t="s">
        <v>918</v>
      </c>
      <c r="C358" s="870" t="s">
        <v>1576</v>
      </c>
      <c r="D358" s="870" t="s">
        <v>900</v>
      </c>
      <c r="E358" s="871" t="s">
        <v>195</v>
      </c>
      <c r="F358" s="871">
        <v>2025.0</v>
      </c>
      <c r="G358" s="871" t="s">
        <v>198</v>
      </c>
      <c r="H358" s="868"/>
    </row>
    <row r="359">
      <c r="A359" s="948">
        <v>6566.0</v>
      </c>
      <c r="B359" s="870" t="s">
        <v>917</v>
      </c>
      <c r="C359" s="870" t="s">
        <v>1576</v>
      </c>
      <c r="D359" s="870" t="s">
        <v>900</v>
      </c>
      <c r="E359" s="871" t="s">
        <v>216</v>
      </c>
      <c r="F359" s="871">
        <v>2025.0</v>
      </c>
      <c r="G359" s="871" t="s">
        <v>198</v>
      </c>
      <c r="H359" s="868"/>
    </row>
    <row r="360">
      <c r="A360" s="948">
        <v>6007.0</v>
      </c>
      <c r="B360" s="870" t="s">
        <v>911</v>
      </c>
      <c r="C360" s="870" t="s">
        <v>1576</v>
      </c>
      <c r="D360" s="870" t="s">
        <v>900</v>
      </c>
      <c r="E360" s="871" t="s">
        <v>192</v>
      </c>
      <c r="F360" s="871">
        <v>2025.0</v>
      </c>
      <c r="G360" s="871" t="s">
        <v>196</v>
      </c>
      <c r="H360" s="868"/>
    </row>
    <row r="361">
      <c r="A361" s="948">
        <v>5593.0</v>
      </c>
      <c r="B361" s="870" t="s">
        <v>910</v>
      </c>
      <c r="C361" s="870" t="s">
        <v>1576</v>
      </c>
      <c r="D361" s="870" t="s">
        <v>900</v>
      </c>
      <c r="E361" s="871" t="s">
        <v>195</v>
      </c>
      <c r="F361" s="871">
        <v>2025.0</v>
      </c>
      <c r="G361" s="871" t="s">
        <v>198</v>
      </c>
      <c r="H361" s="868"/>
    </row>
    <row r="362">
      <c r="A362" s="948">
        <v>4391.0</v>
      </c>
      <c r="B362" s="870" t="s">
        <v>1580</v>
      </c>
      <c r="C362" s="870" t="s">
        <v>1576</v>
      </c>
      <c r="D362" s="870" t="s">
        <v>900</v>
      </c>
      <c r="E362" s="871" t="s">
        <v>195</v>
      </c>
      <c r="F362" s="871">
        <v>2025.0</v>
      </c>
      <c r="G362" s="871" t="s">
        <v>193</v>
      </c>
      <c r="H362" s="868"/>
    </row>
    <row r="363">
      <c r="A363" s="948">
        <v>1937.0</v>
      </c>
      <c r="B363" s="870" t="s">
        <v>901</v>
      </c>
      <c r="C363" s="870" t="s">
        <v>1576</v>
      </c>
      <c r="D363" s="870" t="s">
        <v>900</v>
      </c>
      <c r="E363" s="871" t="s">
        <v>195</v>
      </c>
      <c r="F363" s="871">
        <v>2025.0</v>
      </c>
      <c r="G363" s="871" t="s">
        <v>193</v>
      </c>
      <c r="H363" s="868"/>
    </row>
    <row r="364">
      <c r="A364" s="948">
        <v>1787.0</v>
      </c>
      <c r="B364" s="870" t="s">
        <v>899</v>
      </c>
      <c r="C364" s="870" t="s">
        <v>1576</v>
      </c>
      <c r="D364" s="870" t="s">
        <v>900</v>
      </c>
      <c r="E364" s="871" t="s">
        <v>192</v>
      </c>
      <c r="F364" s="871">
        <v>2025.0</v>
      </c>
      <c r="G364" s="871" t="s">
        <v>198</v>
      </c>
      <c r="H364" s="868"/>
    </row>
    <row r="365">
      <c r="A365" s="948">
        <v>9385.0</v>
      </c>
      <c r="B365" s="870" t="s">
        <v>1432</v>
      </c>
      <c r="C365" s="870" t="s">
        <v>1581</v>
      </c>
      <c r="D365" s="870" t="s">
        <v>1433</v>
      </c>
      <c r="E365" s="871" t="s">
        <v>249</v>
      </c>
      <c r="F365" s="871">
        <v>2025.0</v>
      </c>
      <c r="G365" s="871" t="s">
        <v>198</v>
      </c>
      <c r="H365" s="868"/>
    </row>
    <row r="366">
      <c r="A366" s="948">
        <v>6555.0</v>
      </c>
      <c r="B366" s="870" t="s">
        <v>1582</v>
      </c>
      <c r="C366" s="870" t="s">
        <v>1581</v>
      </c>
      <c r="D366" s="870" t="s">
        <v>1433</v>
      </c>
      <c r="E366" s="871" t="s">
        <v>257</v>
      </c>
      <c r="F366" s="871">
        <v>2025.0</v>
      </c>
      <c r="G366" s="871" t="s">
        <v>198</v>
      </c>
      <c r="H366" s="868"/>
    </row>
    <row r="367">
      <c r="A367" s="948">
        <v>5559.0</v>
      </c>
      <c r="B367" s="870" t="s">
        <v>1583</v>
      </c>
      <c r="C367" s="870" t="s">
        <v>1581</v>
      </c>
      <c r="D367" s="870" t="s">
        <v>1433</v>
      </c>
      <c r="E367" s="871" t="s">
        <v>195</v>
      </c>
      <c r="F367" s="871">
        <v>2025.0</v>
      </c>
      <c r="G367" s="871" t="s">
        <v>198</v>
      </c>
      <c r="H367" s="868"/>
    </row>
    <row r="368">
      <c r="A368" s="948">
        <v>10404.0</v>
      </c>
      <c r="B368" s="870" t="s">
        <v>1509</v>
      </c>
      <c r="C368" s="870" t="s">
        <v>1581</v>
      </c>
      <c r="D368" s="870" t="s">
        <v>799</v>
      </c>
      <c r="E368" s="871" t="s">
        <v>114</v>
      </c>
      <c r="F368" s="871">
        <v>2025.0</v>
      </c>
      <c r="G368" s="871" t="s">
        <v>198</v>
      </c>
      <c r="H368" s="868"/>
    </row>
    <row r="369">
      <c r="A369" s="948">
        <v>10403.0</v>
      </c>
      <c r="B369" s="870" t="s">
        <v>1508</v>
      </c>
      <c r="C369" s="870" t="s">
        <v>1581</v>
      </c>
      <c r="D369" s="870" t="s">
        <v>799</v>
      </c>
      <c r="E369" s="871" t="s">
        <v>216</v>
      </c>
      <c r="F369" s="871">
        <v>2025.0</v>
      </c>
      <c r="G369" s="871" t="s">
        <v>255</v>
      </c>
      <c r="H369" s="868"/>
    </row>
    <row r="370">
      <c r="A370" s="948">
        <v>8611.0</v>
      </c>
      <c r="B370" s="870" t="s">
        <v>832</v>
      </c>
      <c r="C370" s="870" t="s">
        <v>1581</v>
      </c>
      <c r="D370" s="870" t="s">
        <v>799</v>
      </c>
      <c r="E370" s="871" t="s">
        <v>195</v>
      </c>
      <c r="F370" s="871">
        <v>2025.0</v>
      </c>
      <c r="G370" s="871" t="s">
        <v>211</v>
      </c>
      <c r="H370" s="868"/>
    </row>
    <row r="371">
      <c r="A371" s="948">
        <v>7046.0</v>
      </c>
      <c r="B371" s="870" t="s">
        <v>827</v>
      </c>
      <c r="C371" s="870" t="s">
        <v>1581</v>
      </c>
      <c r="D371" s="870" t="s">
        <v>799</v>
      </c>
      <c r="E371" s="871" t="s">
        <v>114</v>
      </c>
      <c r="F371" s="871">
        <v>2025.0</v>
      </c>
      <c r="G371" s="871" t="s">
        <v>211</v>
      </c>
      <c r="H371" s="868"/>
    </row>
    <row r="372">
      <c r="A372" s="948">
        <v>1251.0</v>
      </c>
      <c r="B372" s="870" t="s">
        <v>798</v>
      </c>
      <c r="C372" s="870" t="s">
        <v>1581</v>
      </c>
      <c r="D372" s="870" t="s">
        <v>799</v>
      </c>
      <c r="E372" s="871" t="s">
        <v>257</v>
      </c>
      <c r="F372" s="871">
        <v>2025.0</v>
      </c>
      <c r="G372" s="871" t="s">
        <v>196</v>
      </c>
      <c r="H372" s="868"/>
    </row>
    <row r="373">
      <c r="A373" s="948">
        <v>3768.0</v>
      </c>
      <c r="B373" s="870" t="s">
        <v>1341</v>
      </c>
      <c r="C373" s="870" t="s">
        <v>1581</v>
      </c>
      <c r="D373" s="870" t="s">
        <v>1319</v>
      </c>
      <c r="E373" s="871" t="s">
        <v>195</v>
      </c>
      <c r="F373" s="871">
        <v>2025.0</v>
      </c>
      <c r="G373" s="871" t="s">
        <v>193</v>
      </c>
      <c r="H373" s="868"/>
    </row>
    <row r="374">
      <c r="A374" s="948">
        <v>1697.0</v>
      </c>
      <c r="B374" s="870" t="s">
        <v>1318</v>
      </c>
      <c r="C374" s="870" t="s">
        <v>1581</v>
      </c>
      <c r="D374" s="870" t="s">
        <v>1319</v>
      </c>
      <c r="E374" s="871" t="s">
        <v>195</v>
      </c>
      <c r="F374" s="871">
        <v>2025.0</v>
      </c>
      <c r="G374" s="871" t="s">
        <v>198</v>
      </c>
      <c r="H374" s="868"/>
    </row>
    <row r="375">
      <c r="A375" s="948">
        <v>5363.0</v>
      </c>
      <c r="B375" s="870" t="s">
        <v>1367</v>
      </c>
      <c r="C375" s="870" t="s">
        <v>1324</v>
      </c>
      <c r="D375" s="870" t="s">
        <v>1324</v>
      </c>
      <c r="E375" s="871" t="s">
        <v>195</v>
      </c>
      <c r="F375" s="871">
        <v>2025.0</v>
      </c>
      <c r="G375" s="872"/>
      <c r="H375" s="868"/>
    </row>
    <row r="376">
      <c r="A376" s="948">
        <v>2834.0</v>
      </c>
      <c r="B376" s="870" t="s">
        <v>1331</v>
      </c>
      <c r="C376" s="870" t="s">
        <v>1324</v>
      </c>
      <c r="D376" s="870" t="s">
        <v>1324</v>
      </c>
      <c r="E376" s="871" t="s">
        <v>195</v>
      </c>
      <c r="F376" s="871">
        <v>2025.0</v>
      </c>
      <c r="G376" s="871" t="s">
        <v>255</v>
      </c>
      <c r="H376" s="868"/>
    </row>
    <row r="377">
      <c r="A377" s="948">
        <v>10439.0</v>
      </c>
      <c r="B377" s="870" t="s">
        <v>1584</v>
      </c>
      <c r="C377" s="870" t="s">
        <v>1585</v>
      </c>
      <c r="D377" s="870" t="s">
        <v>1296</v>
      </c>
      <c r="E377" s="871" t="s">
        <v>221</v>
      </c>
      <c r="F377" s="871">
        <v>2025.0</v>
      </c>
      <c r="G377" s="871" t="s">
        <v>193</v>
      </c>
      <c r="H377" s="868"/>
    </row>
    <row r="378">
      <c r="A378" s="948">
        <v>9078.0</v>
      </c>
      <c r="B378" s="870" t="s">
        <v>1421</v>
      </c>
      <c r="C378" s="870" t="s">
        <v>1585</v>
      </c>
      <c r="D378" s="870" t="s">
        <v>1296</v>
      </c>
      <c r="E378" s="871" t="s">
        <v>195</v>
      </c>
      <c r="F378" s="871">
        <v>2025.0</v>
      </c>
      <c r="G378" s="871" t="s">
        <v>193</v>
      </c>
      <c r="H378" s="868"/>
    </row>
    <row r="379">
      <c r="A379" s="948">
        <v>5513.0</v>
      </c>
      <c r="B379" s="870" t="s">
        <v>1372</v>
      </c>
      <c r="C379" s="870" t="s">
        <v>1585</v>
      </c>
      <c r="D379" s="870" t="s">
        <v>1296</v>
      </c>
      <c r="E379" s="871" t="s">
        <v>257</v>
      </c>
      <c r="F379" s="871">
        <v>2026.0</v>
      </c>
      <c r="G379" s="871" t="s">
        <v>196</v>
      </c>
      <c r="H379" s="868"/>
    </row>
    <row r="380">
      <c r="A380" s="948">
        <v>3543.0</v>
      </c>
      <c r="B380" s="870" t="s">
        <v>1340</v>
      </c>
      <c r="C380" s="870" t="s">
        <v>1585</v>
      </c>
      <c r="D380" s="870" t="s">
        <v>1296</v>
      </c>
      <c r="E380" s="871" t="s">
        <v>195</v>
      </c>
      <c r="F380" s="871">
        <v>2026.0</v>
      </c>
      <c r="G380" s="871" t="s">
        <v>211</v>
      </c>
      <c r="H380" s="868"/>
    </row>
    <row r="381">
      <c r="A381" s="948">
        <v>1110.0</v>
      </c>
      <c r="B381" s="870" t="s">
        <v>1297</v>
      </c>
      <c r="C381" s="870" t="s">
        <v>1585</v>
      </c>
      <c r="D381" s="870" t="s">
        <v>1296</v>
      </c>
      <c r="E381" s="871" t="s">
        <v>192</v>
      </c>
      <c r="F381" s="871">
        <v>2025.0</v>
      </c>
      <c r="G381" s="871" t="s">
        <v>198</v>
      </c>
      <c r="H381" s="868"/>
    </row>
    <row r="382">
      <c r="A382" s="948">
        <v>1092.0</v>
      </c>
      <c r="B382" s="870" t="s">
        <v>1586</v>
      </c>
      <c r="C382" s="870" t="s">
        <v>1585</v>
      </c>
      <c r="D382" s="870" t="s">
        <v>1296</v>
      </c>
      <c r="E382" s="871" t="s">
        <v>216</v>
      </c>
      <c r="F382" s="871">
        <v>2025.0</v>
      </c>
      <c r="G382" s="872"/>
      <c r="H382" s="868"/>
    </row>
    <row r="383">
      <c r="A383" s="948">
        <v>1090.0</v>
      </c>
      <c r="B383" s="870" t="s">
        <v>1295</v>
      </c>
      <c r="C383" s="870" t="s">
        <v>1585</v>
      </c>
      <c r="D383" s="870" t="s">
        <v>1296</v>
      </c>
      <c r="E383" s="871" t="s">
        <v>192</v>
      </c>
      <c r="F383" s="871">
        <v>2025.0</v>
      </c>
      <c r="G383" s="871" t="s">
        <v>211</v>
      </c>
      <c r="H383" s="868"/>
    </row>
    <row r="384">
      <c r="A384" s="948">
        <v>4602.0</v>
      </c>
      <c r="B384" s="870" t="s">
        <v>1358</v>
      </c>
      <c r="C384" s="870" t="s">
        <v>1585</v>
      </c>
      <c r="D384" s="870" t="s">
        <v>1294</v>
      </c>
      <c r="E384" s="871" t="s">
        <v>192</v>
      </c>
      <c r="F384" s="871">
        <v>2025.0</v>
      </c>
      <c r="G384" s="871" t="s">
        <v>193</v>
      </c>
      <c r="H384" s="868"/>
    </row>
    <row r="385">
      <c r="A385" s="948">
        <v>3912.0</v>
      </c>
      <c r="B385" s="870" t="s">
        <v>1347</v>
      </c>
      <c r="C385" s="870" t="s">
        <v>1585</v>
      </c>
      <c r="D385" s="870" t="s">
        <v>1294</v>
      </c>
      <c r="E385" s="871" t="s">
        <v>195</v>
      </c>
      <c r="F385" s="871">
        <v>2025.0</v>
      </c>
      <c r="G385" s="871" t="s">
        <v>196</v>
      </c>
      <c r="H385" s="868"/>
    </row>
    <row r="386">
      <c r="A386" s="948">
        <v>2187.0</v>
      </c>
      <c r="B386" s="870" t="s">
        <v>1587</v>
      </c>
      <c r="C386" s="870" t="s">
        <v>1585</v>
      </c>
      <c r="D386" s="870" t="s">
        <v>1294</v>
      </c>
      <c r="E386" s="871" t="s">
        <v>195</v>
      </c>
      <c r="F386" s="871">
        <v>2025.0</v>
      </c>
      <c r="G386" s="871" t="s">
        <v>193</v>
      </c>
      <c r="H386" s="868"/>
    </row>
    <row r="387">
      <c r="A387" s="948">
        <v>1066.0</v>
      </c>
      <c r="B387" s="870" t="s">
        <v>1293</v>
      </c>
      <c r="C387" s="870" t="s">
        <v>1585</v>
      </c>
      <c r="D387" s="870" t="s">
        <v>1294</v>
      </c>
      <c r="E387" s="871" t="s">
        <v>192</v>
      </c>
      <c r="F387" s="871">
        <v>2025.0</v>
      </c>
      <c r="G387" s="871" t="s">
        <v>198</v>
      </c>
      <c r="H387" s="868"/>
    </row>
    <row r="388">
      <c r="A388" s="948">
        <v>10208.0</v>
      </c>
      <c r="B388" s="870" t="s">
        <v>1476</v>
      </c>
      <c r="C388" s="870" t="s">
        <v>1585</v>
      </c>
      <c r="D388" s="870" t="s">
        <v>1477</v>
      </c>
      <c r="E388" s="871" t="s">
        <v>221</v>
      </c>
      <c r="F388" s="871">
        <v>2025.0</v>
      </c>
      <c r="G388" s="871" t="s">
        <v>193</v>
      </c>
      <c r="H388" s="868"/>
    </row>
    <row r="389">
      <c r="A389" s="948">
        <v>10393.0</v>
      </c>
      <c r="B389" s="870" t="s">
        <v>311</v>
      </c>
      <c r="C389" s="870" t="s">
        <v>1588</v>
      </c>
      <c r="D389" s="870" t="s">
        <v>308</v>
      </c>
      <c r="E389" s="871" t="s">
        <v>114</v>
      </c>
      <c r="F389" s="871">
        <v>2025.0</v>
      </c>
      <c r="G389" s="871" t="s">
        <v>201</v>
      </c>
      <c r="H389" s="868"/>
    </row>
    <row r="390">
      <c r="A390" s="948">
        <v>10388.0</v>
      </c>
      <c r="B390" s="870" t="s">
        <v>1589</v>
      </c>
      <c r="C390" s="870" t="s">
        <v>1588</v>
      </c>
      <c r="D390" s="870" t="s">
        <v>308</v>
      </c>
      <c r="E390" s="871" t="s">
        <v>114</v>
      </c>
      <c r="F390" s="871">
        <v>2025.0</v>
      </c>
      <c r="G390" s="871" t="s">
        <v>201</v>
      </c>
      <c r="H390" s="868"/>
    </row>
    <row r="391">
      <c r="A391" s="948">
        <v>10365.0</v>
      </c>
      <c r="B391" s="870" t="s">
        <v>307</v>
      </c>
      <c r="C391" s="870" t="s">
        <v>1588</v>
      </c>
      <c r="D391" s="870" t="s">
        <v>308</v>
      </c>
      <c r="E391" s="871" t="s">
        <v>114</v>
      </c>
      <c r="F391" s="871">
        <v>2025.0</v>
      </c>
      <c r="G391" s="871" t="s">
        <v>201</v>
      </c>
      <c r="H391" s="868"/>
    </row>
    <row r="392">
      <c r="A392" s="948">
        <v>10322.0</v>
      </c>
      <c r="B392" s="870" t="s">
        <v>379</v>
      </c>
      <c r="C392" s="870" t="s">
        <v>1588</v>
      </c>
      <c r="D392" s="870" t="s">
        <v>308</v>
      </c>
      <c r="E392" s="871" t="s">
        <v>221</v>
      </c>
      <c r="F392" s="871">
        <v>2025.0</v>
      </c>
      <c r="G392" s="871" t="s">
        <v>201</v>
      </c>
      <c r="H392" s="868"/>
    </row>
    <row r="393">
      <c r="A393" s="948">
        <v>10315.0</v>
      </c>
      <c r="B393" s="870" t="s">
        <v>378</v>
      </c>
      <c r="C393" s="870" t="s">
        <v>1588</v>
      </c>
      <c r="D393" s="870" t="s">
        <v>308</v>
      </c>
      <c r="E393" s="871" t="s">
        <v>114</v>
      </c>
      <c r="F393" s="871">
        <v>2025.0</v>
      </c>
      <c r="G393" s="871" t="s">
        <v>201</v>
      </c>
      <c r="H393" s="868"/>
    </row>
    <row r="394">
      <c r="A394" s="948">
        <v>10314.0</v>
      </c>
      <c r="B394" s="870" t="s">
        <v>377</v>
      </c>
      <c r="C394" s="870" t="s">
        <v>1588</v>
      </c>
      <c r="D394" s="870" t="s">
        <v>308</v>
      </c>
      <c r="E394" s="871" t="s">
        <v>114</v>
      </c>
      <c r="F394" s="871">
        <v>2025.0</v>
      </c>
      <c r="G394" s="871" t="s">
        <v>201</v>
      </c>
      <c r="H394" s="868"/>
    </row>
    <row r="395">
      <c r="A395" s="948">
        <v>10309.0</v>
      </c>
      <c r="B395" s="870" t="s">
        <v>395</v>
      </c>
      <c r="C395" s="870" t="s">
        <v>1588</v>
      </c>
      <c r="D395" s="870" t="s">
        <v>308</v>
      </c>
      <c r="E395" s="871" t="s">
        <v>221</v>
      </c>
      <c r="F395" s="871">
        <v>2025.0</v>
      </c>
      <c r="G395" s="871" t="s">
        <v>201</v>
      </c>
      <c r="H395" s="868"/>
    </row>
    <row r="396">
      <c r="A396" s="948">
        <v>10308.0</v>
      </c>
      <c r="B396" s="870" t="s">
        <v>375</v>
      </c>
      <c r="C396" s="870" t="s">
        <v>1588</v>
      </c>
      <c r="D396" s="870" t="s">
        <v>308</v>
      </c>
      <c r="E396" s="871" t="s">
        <v>114</v>
      </c>
      <c r="F396" s="871">
        <v>2025.0</v>
      </c>
      <c r="G396" s="871" t="s">
        <v>201</v>
      </c>
      <c r="H396" s="868"/>
    </row>
    <row r="397">
      <c r="A397" s="948">
        <v>10307.0</v>
      </c>
      <c r="B397" s="870" t="s">
        <v>374</v>
      </c>
      <c r="C397" s="870" t="s">
        <v>1588</v>
      </c>
      <c r="D397" s="870" t="s">
        <v>308</v>
      </c>
      <c r="E397" s="871" t="s">
        <v>114</v>
      </c>
      <c r="F397" s="871">
        <v>2025.0</v>
      </c>
      <c r="G397" s="871" t="s">
        <v>201</v>
      </c>
      <c r="H397" s="868"/>
    </row>
    <row r="398">
      <c r="A398" s="948">
        <v>10306.0</v>
      </c>
      <c r="B398" s="870" t="s">
        <v>373</v>
      </c>
      <c r="C398" s="870" t="s">
        <v>1588</v>
      </c>
      <c r="D398" s="870" t="s">
        <v>308</v>
      </c>
      <c r="E398" s="871" t="s">
        <v>221</v>
      </c>
      <c r="F398" s="871">
        <v>2025.0</v>
      </c>
      <c r="G398" s="871" t="s">
        <v>201</v>
      </c>
      <c r="H398" s="868"/>
    </row>
    <row r="399">
      <c r="A399" s="948">
        <v>10305.0</v>
      </c>
      <c r="B399" s="870" t="s">
        <v>372</v>
      </c>
      <c r="C399" s="870" t="s">
        <v>1588</v>
      </c>
      <c r="D399" s="870" t="s">
        <v>308</v>
      </c>
      <c r="E399" s="871" t="s">
        <v>114</v>
      </c>
      <c r="F399" s="871">
        <v>2025.0</v>
      </c>
      <c r="G399" s="871" t="s">
        <v>201</v>
      </c>
      <c r="H399" s="868"/>
    </row>
    <row r="400">
      <c r="A400" s="948">
        <v>10284.0</v>
      </c>
      <c r="B400" s="870" t="s">
        <v>371</v>
      </c>
      <c r="C400" s="870" t="s">
        <v>1588</v>
      </c>
      <c r="D400" s="870" t="s">
        <v>308</v>
      </c>
      <c r="E400" s="871" t="s">
        <v>114</v>
      </c>
      <c r="F400" s="871">
        <v>2025.0</v>
      </c>
      <c r="G400" s="871" t="s">
        <v>201</v>
      </c>
      <c r="H400" s="868"/>
    </row>
    <row r="401">
      <c r="A401" s="948">
        <v>10236.0</v>
      </c>
      <c r="B401" s="870" t="s">
        <v>394</v>
      </c>
      <c r="C401" s="870" t="s">
        <v>1588</v>
      </c>
      <c r="D401" s="870" t="s">
        <v>308</v>
      </c>
      <c r="E401" s="871" t="s">
        <v>114</v>
      </c>
      <c r="F401" s="871">
        <v>2025.0</v>
      </c>
      <c r="G401" s="871" t="s">
        <v>198</v>
      </c>
      <c r="H401" s="868"/>
    </row>
    <row r="402">
      <c r="A402" s="948">
        <v>10232.0</v>
      </c>
      <c r="B402" s="870" t="s">
        <v>366</v>
      </c>
      <c r="C402" s="870" t="s">
        <v>1588</v>
      </c>
      <c r="D402" s="870" t="s">
        <v>308</v>
      </c>
      <c r="E402" s="871" t="s">
        <v>114</v>
      </c>
      <c r="F402" s="871">
        <v>2025.0</v>
      </c>
      <c r="G402" s="871" t="s">
        <v>198</v>
      </c>
      <c r="H402" s="868"/>
    </row>
    <row r="403">
      <c r="A403" s="948">
        <v>10065.0</v>
      </c>
      <c r="B403" s="870" t="s">
        <v>358</v>
      </c>
      <c r="C403" s="870" t="s">
        <v>1588</v>
      </c>
      <c r="D403" s="870" t="s">
        <v>308</v>
      </c>
      <c r="E403" s="871" t="s">
        <v>114</v>
      </c>
      <c r="F403" s="871">
        <v>2025.0</v>
      </c>
      <c r="G403" s="871" t="s">
        <v>198</v>
      </c>
      <c r="H403" s="868"/>
    </row>
    <row r="404">
      <c r="A404" s="948">
        <v>10063.0</v>
      </c>
      <c r="B404" s="870" t="s">
        <v>392</v>
      </c>
      <c r="C404" s="870" t="s">
        <v>1588</v>
      </c>
      <c r="D404" s="870" t="s">
        <v>308</v>
      </c>
      <c r="E404" s="871" t="s">
        <v>114</v>
      </c>
      <c r="F404" s="871">
        <v>2025.0</v>
      </c>
      <c r="G404" s="871" t="s">
        <v>198</v>
      </c>
      <c r="H404" s="868"/>
    </row>
    <row r="405">
      <c r="A405" s="948">
        <v>10062.0</v>
      </c>
      <c r="B405" s="870" t="s">
        <v>357</v>
      </c>
      <c r="C405" s="870" t="s">
        <v>1588</v>
      </c>
      <c r="D405" s="870" t="s">
        <v>308</v>
      </c>
      <c r="E405" s="871" t="s">
        <v>114</v>
      </c>
      <c r="F405" s="871">
        <v>2025.0</v>
      </c>
      <c r="G405" s="871" t="s">
        <v>201</v>
      </c>
      <c r="H405" s="868"/>
    </row>
    <row r="406">
      <c r="A406" s="948">
        <v>10061.0</v>
      </c>
      <c r="B406" s="870" t="s">
        <v>356</v>
      </c>
      <c r="C406" s="870" t="s">
        <v>1588</v>
      </c>
      <c r="D406" s="870" t="s">
        <v>308</v>
      </c>
      <c r="E406" s="871" t="s">
        <v>114</v>
      </c>
      <c r="F406" s="871">
        <v>2025.0</v>
      </c>
      <c r="G406" s="871" t="s">
        <v>198</v>
      </c>
      <c r="H406" s="868"/>
    </row>
    <row r="407">
      <c r="A407" s="948">
        <v>9530.0</v>
      </c>
      <c r="B407" s="870" t="s">
        <v>353</v>
      </c>
      <c r="C407" s="870" t="s">
        <v>1588</v>
      </c>
      <c r="D407" s="870" t="s">
        <v>308</v>
      </c>
      <c r="E407" s="871" t="s">
        <v>114</v>
      </c>
      <c r="F407" s="871">
        <v>2025.0</v>
      </c>
      <c r="G407" s="871" t="s">
        <v>196</v>
      </c>
      <c r="H407" s="868"/>
    </row>
    <row r="408">
      <c r="A408" s="948">
        <v>9286.0</v>
      </c>
      <c r="B408" s="870" t="s">
        <v>347</v>
      </c>
      <c r="C408" s="870" t="s">
        <v>1588</v>
      </c>
      <c r="D408" s="870" t="s">
        <v>308</v>
      </c>
      <c r="E408" s="871" t="s">
        <v>114</v>
      </c>
      <c r="F408" s="871">
        <v>2025.0</v>
      </c>
      <c r="G408" s="871" t="s">
        <v>196</v>
      </c>
      <c r="H408" s="868"/>
    </row>
    <row r="409">
      <c r="A409" s="948">
        <v>8874.0</v>
      </c>
      <c r="B409" s="870" t="s">
        <v>344</v>
      </c>
      <c r="C409" s="870" t="s">
        <v>1588</v>
      </c>
      <c r="D409" s="870" t="s">
        <v>308</v>
      </c>
      <c r="E409" s="871" t="s">
        <v>114</v>
      </c>
      <c r="F409" s="871">
        <v>2025.0</v>
      </c>
      <c r="G409" s="871" t="s">
        <v>198</v>
      </c>
      <c r="H409" s="868"/>
    </row>
    <row r="410">
      <c r="A410" s="948">
        <v>7383.0</v>
      </c>
      <c r="B410" s="870" t="s">
        <v>388</v>
      </c>
      <c r="C410" s="870" t="s">
        <v>1588</v>
      </c>
      <c r="D410" s="870" t="s">
        <v>308</v>
      </c>
      <c r="E410" s="871" t="s">
        <v>195</v>
      </c>
      <c r="F410" s="871">
        <v>2025.0</v>
      </c>
      <c r="G410" s="871" t="s">
        <v>193</v>
      </c>
      <c r="H410" s="868"/>
    </row>
    <row r="411">
      <c r="A411" s="948">
        <v>6553.0</v>
      </c>
      <c r="B411" s="870" t="s">
        <v>341</v>
      </c>
      <c r="C411" s="870" t="s">
        <v>1588</v>
      </c>
      <c r="D411" s="870" t="s">
        <v>308</v>
      </c>
      <c r="E411" s="871" t="s">
        <v>195</v>
      </c>
      <c r="F411" s="871">
        <v>2025.0</v>
      </c>
      <c r="G411" s="871" t="s">
        <v>198</v>
      </c>
      <c r="H411" s="868"/>
    </row>
    <row r="412">
      <c r="A412" s="948">
        <v>4396.0</v>
      </c>
      <c r="B412" s="870" t="s">
        <v>386</v>
      </c>
      <c r="C412" s="870" t="s">
        <v>1588</v>
      </c>
      <c r="D412" s="870" t="s">
        <v>308</v>
      </c>
      <c r="E412" s="871" t="s">
        <v>192</v>
      </c>
      <c r="F412" s="871">
        <v>2025.0</v>
      </c>
      <c r="G412" s="871" t="s">
        <v>193</v>
      </c>
      <c r="H412" s="868"/>
    </row>
    <row r="413">
      <c r="A413" s="948">
        <v>3244.0</v>
      </c>
      <c r="B413" s="870" t="s">
        <v>328</v>
      </c>
      <c r="C413" s="870" t="s">
        <v>1588</v>
      </c>
      <c r="D413" s="870" t="s">
        <v>308</v>
      </c>
      <c r="E413" s="871" t="s">
        <v>195</v>
      </c>
      <c r="F413" s="871">
        <v>2026.0</v>
      </c>
      <c r="G413" s="871" t="s">
        <v>211</v>
      </c>
      <c r="H413" s="868"/>
    </row>
    <row r="414">
      <c r="A414" s="948">
        <v>2302.0</v>
      </c>
      <c r="B414" s="870" t="s">
        <v>319</v>
      </c>
      <c r="C414" s="870" t="s">
        <v>1588</v>
      </c>
      <c r="D414" s="870" t="s">
        <v>308</v>
      </c>
      <c r="E414" s="871" t="s">
        <v>195</v>
      </c>
      <c r="F414" s="871">
        <v>2026.0</v>
      </c>
      <c r="G414" s="871" t="s">
        <v>196</v>
      </c>
      <c r="H414" s="868"/>
    </row>
    <row r="415">
      <c r="A415" s="948">
        <v>2295.0</v>
      </c>
      <c r="B415" s="870" t="s">
        <v>318</v>
      </c>
      <c r="C415" s="870" t="s">
        <v>1588</v>
      </c>
      <c r="D415" s="870" t="s">
        <v>308</v>
      </c>
      <c r="E415" s="871" t="s">
        <v>192</v>
      </c>
      <c r="F415" s="871">
        <v>2025.0</v>
      </c>
      <c r="G415" s="871" t="s">
        <v>198</v>
      </c>
      <c r="H415" s="868"/>
    </row>
    <row r="416">
      <c r="A416" s="948">
        <v>1612.0</v>
      </c>
      <c r="B416" s="870" t="s">
        <v>312</v>
      </c>
      <c r="C416" s="870" t="s">
        <v>1588</v>
      </c>
      <c r="D416" s="870" t="s">
        <v>308</v>
      </c>
      <c r="E416" s="871" t="s">
        <v>192</v>
      </c>
      <c r="F416" s="871">
        <v>2025.0</v>
      </c>
      <c r="G416" s="871" t="s">
        <v>198</v>
      </c>
      <c r="H416" s="868"/>
    </row>
    <row r="417">
      <c r="A417" s="948">
        <v>1585.0</v>
      </c>
      <c r="B417" s="870" t="s">
        <v>380</v>
      </c>
      <c r="C417" s="870" t="s">
        <v>1588</v>
      </c>
      <c r="D417" s="870" t="s">
        <v>308</v>
      </c>
      <c r="E417" s="871" t="s">
        <v>192</v>
      </c>
      <c r="F417" s="871">
        <v>2025.0</v>
      </c>
      <c r="G417" s="871" t="s">
        <v>193</v>
      </c>
      <c r="H417" s="868"/>
    </row>
    <row r="418">
      <c r="A418" s="948">
        <v>10447.0</v>
      </c>
      <c r="B418" s="870" t="s">
        <v>1590</v>
      </c>
      <c r="C418" s="870" t="s">
        <v>1588</v>
      </c>
      <c r="D418" s="870" t="s">
        <v>1481</v>
      </c>
      <c r="E418" s="871" t="s">
        <v>216</v>
      </c>
      <c r="F418" s="871">
        <v>2025.0</v>
      </c>
      <c r="G418" s="871" t="s">
        <v>255</v>
      </c>
      <c r="H418" s="868"/>
    </row>
    <row r="419">
      <c r="A419" s="948">
        <v>10230.0</v>
      </c>
      <c r="B419" s="870" t="s">
        <v>1482</v>
      </c>
      <c r="C419" s="870" t="s">
        <v>1588</v>
      </c>
      <c r="D419" s="870" t="s">
        <v>1481</v>
      </c>
      <c r="E419" s="871" t="s">
        <v>216</v>
      </c>
      <c r="F419" s="871">
        <v>2025.0</v>
      </c>
      <c r="G419" s="871" t="s">
        <v>255</v>
      </c>
      <c r="H419" s="868"/>
    </row>
    <row r="420">
      <c r="A420" s="948">
        <v>2737.0</v>
      </c>
      <c r="B420" s="870" t="s">
        <v>1591</v>
      </c>
      <c r="C420" s="870" t="s">
        <v>1588</v>
      </c>
      <c r="D420" s="870" t="s">
        <v>1481</v>
      </c>
      <c r="E420" s="871" t="s">
        <v>216</v>
      </c>
      <c r="F420" s="871">
        <v>2025.0</v>
      </c>
      <c r="G420" s="872"/>
      <c r="H420" s="868"/>
    </row>
    <row r="421">
      <c r="A421" s="948">
        <v>10324.0</v>
      </c>
      <c r="B421" s="870" t="s">
        <v>397</v>
      </c>
      <c r="C421" s="870" t="s">
        <v>1588</v>
      </c>
      <c r="D421" s="870" t="s">
        <v>330</v>
      </c>
      <c r="E421" s="871" t="s">
        <v>114</v>
      </c>
      <c r="F421" s="871">
        <v>2026.0</v>
      </c>
      <c r="G421" s="871" t="s">
        <v>198</v>
      </c>
      <c r="H421" s="868"/>
    </row>
    <row r="422">
      <c r="A422" s="948">
        <v>10101.0</v>
      </c>
      <c r="B422" s="870" t="s">
        <v>361</v>
      </c>
      <c r="C422" s="870" t="s">
        <v>1588</v>
      </c>
      <c r="D422" s="870" t="s">
        <v>330</v>
      </c>
      <c r="E422" s="871" t="s">
        <v>192</v>
      </c>
      <c r="F422" s="871">
        <v>2025.0</v>
      </c>
      <c r="G422" s="871" t="s">
        <v>201</v>
      </c>
      <c r="H422" s="868"/>
    </row>
    <row r="423">
      <c r="A423" s="948">
        <v>10093.0</v>
      </c>
      <c r="B423" s="870" t="s">
        <v>360</v>
      </c>
      <c r="C423" s="870" t="s">
        <v>1588</v>
      </c>
      <c r="D423" s="870" t="s">
        <v>330</v>
      </c>
      <c r="E423" s="871" t="s">
        <v>114</v>
      </c>
      <c r="F423" s="871">
        <v>2025.0</v>
      </c>
      <c r="G423" s="871" t="s">
        <v>196</v>
      </c>
      <c r="H423" s="868"/>
    </row>
    <row r="424">
      <c r="A424" s="948">
        <v>9917.0</v>
      </c>
      <c r="B424" s="870" t="s">
        <v>354</v>
      </c>
      <c r="C424" s="870" t="s">
        <v>1588</v>
      </c>
      <c r="D424" s="870" t="s">
        <v>330</v>
      </c>
      <c r="E424" s="871" t="s">
        <v>114</v>
      </c>
      <c r="F424" s="871">
        <v>2025.0</v>
      </c>
      <c r="G424" s="871" t="s">
        <v>196</v>
      </c>
      <c r="H424" s="868"/>
    </row>
    <row r="425">
      <c r="A425" s="948">
        <v>9915.0</v>
      </c>
      <c r="B425" s="870" t="s">
        <v>391</v>
      </c>
      <c r="C425" s="870" t="s">
        <v>1588</v>
      </c>
      <c r="D425" s="870" t="s">
        <v>330</v>
      </c>
      <c r="E425" s="871" t="s">
        <v>195</v>
      </c>
      <c r="F425" s="871">
        <v>2025.0</v>
      </c>
      <c r="G425" s="871" t="s">
        <v>193</v>
      </c>
      <c r="H425" s="868"/>
    </row>
    <row r="426">
      <c r="A426" s="948">
        <v>9364.0</v>
      </c>
      <c r="B426" s="870" t="s">
        <v>348</v>
      </c>
      <c r="C426" s="870" t="s">
        <v>1588</v>
      </c>
      <c r="D426" s="870" t="s">
        <v>330</v>
      </c>
      <c r="E426" s="871" t="s">
        <v>192</v>
      </c>
      <c r="F426" s="871">
        <v>2025.0</v>
      </c>
      <c r="G426" s="871" t="s">
        <v>201</v>
      </c>
      <c r="H426" s="868"/>
    </row>
    <row r="427">
      <c r="A427" s="948">
        <v>9072.0</v>
      </c>
      <c r="B427" s="870" t="s">
        <v>345</v>
      </c>
      <c r="C427" s="870" t="s">
        <v>1588</v>
      </c>
      <c r="D427" s="870" t="s">
        <v>330</v>
      </c>
      <c r="E427" s="871" t="s">
        <v>195</v>
      </c>
      <c r="F427" s="871">
        <v>2025.0</v>
      </c>
      <c r="G427" s="871" t="s">
        <v>211</v>
      </c>
      <c r="H427" s="868"/>
    </row>
    <row r="428">
      <c r="A428" s="948">
        <v>5688.0</v>
      </c>
      <c r="B428" s="870" t="s">
        <v>338</v>
      </c>
      <c r="C428" s="870" t="s">
        <v>1588</v>
      </c>
      <c r="D428" s="870" t="s">
        <v>330</v>
      </c>
      <c r="E428" s="871" t="s">
        <v>195</v>
      </c>
      <c r="F428" s="871">
        <v>2026.0</v>
      </c>
      <c r="G428" s="871" t="s">
        <v>196</v>
      </c>
      <c r="H428" s="868"/>
    </row>
    <row r="429">
      <c r="A429" s="948">
        <v>5209.0</v>
      </c>
      <c r="B429" s="870" t="s">
        <v>336</v>
      </c>
      <c r="C429" s="870" t="s">
        <v>1588</v>
      </c>
      <c r="D429" s="870" t="s">
        <v>330</v>
      </c>
      <c r="E429" s="871" t="s">
        <v>195</v>
      </c>
      <c r="F429" s="871">
        <v>2026.0</v>
      </c>
      <c r="G429" s="871" t="s">
        <v>193</v>
      </c>
      <c r="H429" s="868"/>
    </row>
    <row r="430">
      <c r="A430" s="948">
        <v>3207.0</v>
      </c>
      <c r="B430" s="870" t="s">
        <v>385</v>
      </c>
      <c r="C430" s="870" t="s">
        <v>1588</v>
      </c>
      <c r="D430" s="870" t="s">
        <v>330</v>
      </c>
      <c r="E430" s="871" t="s">
        <v>195</v>
      </c>
      <c r="F430" s="871">
        <v>2025.0</v>
      </c>
      <c r="G430" s="871" t="s">
        <v>196</v>
      </c>
      <c r="H430" s="868"/>
    </row>
    <row r="431">
      <c r="A431" s="948">
        <v>3185.0</v>
      </c>
      <c r="B431" s="870" t="s">
        <v>384</v>
      </c>
      <c r="C431" s="870" t="s">
        <v>1588</v>
      </c>
      <c r="D431" s="870" t="s">
        <v>330</v>
      </c>
      <c r="E431" s="871" t="s">
        <v>192</v>
      </c>
      <c r="F431" s="871">
        <v>2025.0</v>
      </c>
      <c r="G431" s="871" t="s">
        <v>198</v>
      </c>
      <c r="H431" s="868"/>
    </row>
    <row r="432">
      <c r="A432" s="948">
        <v>3176.0</v>
      </c>
      <c r="B432" s="870" t="s">
        <v>382</v>
      </c>
      <c r="C432" s="870" t="s">
        <v>1588</v>
      </c>
      <c r="D432" s="870" t="s">
        <v>330</v>
      </c>
      <c r="E432" s="871" t="s">
        <v>192</v>
      </c>
      <c r="F432" s="871">
        <v>2025.0</v>
      </c>
      <c r="G432" s="871" t="s">
        <v>198</v>
      </c>
      <c r="H432" s="868"/>
    </row>
    <row r="433">
      <c r="A433" s="948">
        <v>10469.0</v>
      </c>
      <c r="B433" s="870" t="s">
        <v>1592</v>
      </c>
      <c r="C433" s="870" t="s">
        <v>1593</v>
      </c>
      <c r="D433" s="870" t="s">
        <v>971</v>
      </c>
      <c r="E433" s="871" t="s">
        <v>114</v>
      </c>
      <c r="F433" s="871">
        <v>2025.0</v>
      </c>
      <c r="G433" s="871" t="s">
        <v>201</v>
      </c>
      <c r="H433" s="868"/>
    </row>
    <row r="434">
      <c r="A434" s="948">
        <v>10468.0</v>
      </c>
      <c r="B434" s="870" t="s">
        <v>1594</v>
      </c>
      <c r="C434" s="870" t="s">
        <v>1593</v>
      </c>
      <c r="D434" s="870" t="s">
        <v>971</v>
      </c>
      <c r="E434" s="871" t="s">
        <v>221</v>
      </c>
      <c r="F434" s="871">
        <v>2025.0</v>
      </c>
      <c r="G434" s="871" t="s">
        <v>198</v>
      </c>
      <c r="H434" s="868"/>
    </row>
    <row r="435">
      <c r="A435" s="948">
        <v>10348.0</v>
      </c>
      <c r="B435" s="870" t="s">
        <v>999</v>
      </c>
      <c r="C435" s="870" t="s">
        <v>1593</v>
      </c>
      <c r="D435" s="870" t="s">
        <v>971</v>
      </c>
      <c r="E435" s="871" t="s">
        <v>221</v>
      </c>
      <c r="F435" s="871">
        <v>2025.0</v>
      </c>
      <c r="G435" s="871" t="s">
        <v>198</v>
      </c>
      <c r="H435" s="868"/>
    </row>
    <row r="436">
      <c r="A436" s="948">
        <v>10347.0</v>
      </c>
      <c r="B436" s="870" t="s">
        <v>998</v>
      </c>
      <c r="C436" s="870" t="s">
        <v>1593</v>
      </c>
      <c r="D436" s="870" t="s">
        <v>971</v>
      </c>
      <c r="E436" s="871" t="s">
        <v>221</v>
      </c>
      <c r="F436" s="871">
        <v>2025.0</v>
      </c>
      <c r="G436" s="871" t="s">
        <v>201</v>
      </c>
      <c r="H436" s="868"/>
    </row>
    <row r="437">
      <c r="A437" s="948">
        <v>10346.0</v>
      </c>
      <c r="B437" s="870" t="s">
        <v>997</v>
      </c>
      <c r="C437" s="870" t="s">
        <v>1593</v>
      </c>
      <c r="D437" s="870" t="s">
        <v>971</v>
      </c>
      <c r="E437" s="871" t="s">
        <v>114</v>
      </c>
      <c r="F437" s="871">
        <v>2025.0</v>
      </c>
      <c r="G437" s="871" t="s">
        <v>198</v>
      </c>
      <c r="H437" s="868"/>
    </row>
    <row r="438">
      <c r="A438" s="948">
        <v>10153.0</v>
      </c>
      <c r="B438" s="870" t="s">
        <v>990</v>
      </c>
      <c r="C438" s="870" t="s">
        <v>1593</v>
      </c>
      <c r="D438" s="870" t="s">
        <v>971</v>
      </c>
      <c r="E438" s="871" t="s">
        <v>257</v>
      </c>
      <c r="F438" s="871">
        <v>2025.0</v>
      </c>
      <c r="G438" s="871" t="s">
        <v>193</v>
      </c>
      <c r="H438" s="868"/>
    </row>
    <row r="439">
      <c r="A439" s="948">
        <v>10152.0</v>
      </c>
      <c r="B439" s="870" t="s">
        <v>989</v>
      </c>
      <c r="C439" s="870" t="s">
        <v>1593</v>
      </c>
      <c r="D439" s="870" t="s">
        <v>971</v>
      </c>
      <c r="E439" s="871" t="s">
        <v>114</v>
      </c>
      <c r="F439" s="871">
        <v>2025.0</v>
      </c>
      <c r="G439" s="871" t="s">
        <v>198</v>
      </c>
      <c r="H439" s="868"/>
    </row>
    <row r="440">
      <c r="A440" s="948">
        <v>9946.0</v>
      </c>
      <c r="B440" s="870" t="s">
        <v>985</v>
      </c>
      <c r="C440" s="870" t="s">
        <v>1593</v>
      </c>
      <c r="D440" s="870" t="s">
        <v>971</v>
      </c>
      <c r="E440" s="871" t="s">
        <v>195</v>
      </c>
      <c r="F440" s="871">
        <v>2025.0</v>
      </c>
      <c r="G440" s="871" t="s">
        <v>196</v>
      </c>
      <c r="H440" s="868"/>
    </row>
    <row r="441">
      <c r="A441" s="948">
        <v>6704.0</v>
      </c>
      <c r="B441" s="870" t="s">
        <v>972</v>
      </c>
      <c r="C441" s="870" t="s">
        <v>1593</v>
      </c>
      <c r="D441" s="870" t="s">
        <v>971</v>
      </c>
      <c r="E441" s="871" t="s">
        <v>192</v>
      </c>
      <c r="F441" s="871">
        <v>2025.0</v>
      </c>
      <c r="G441" s="871" t="s">
        <v>193</v>
      </c>
      <c r="H441" s="868"/>
    </row>
    <row r="442">
      <c r="A442" s="948">
        <v>6703.0</v>
      </c>
      <c r="B442" s="870" t="s">
        <v>970</v>
      </c>
      <c r="C442" s="870" t="s">
        <v>1593</v>
      </c>
      <c r="D442" s="870" t="s">
        <v>971</v>
      </c>
      <c r="E442" s="871" t="s">
        <v>195</v>
      </c>
      <c r="F442" s="871">
        <v>2025.0</v>
      </c>
      <c r="G442" s="871" t="s">
        <v>196</v>
      </c>
      <c r="H442" s="868"/>
    </row>
    <row r="443">
      <c r="A443" s="948">
        <v>10377.0</v>
      </c>
      <c r="B443" s="870" t="s">
        <v>1000</v>
      </c>
      <c r="C443" s="870" t="s">
        <v>1593</v>
      </c>
      <c r="D443" s="870" t="s">
        <v>961</v>
      </c>
      <c r="E443" s="871" t="s">
        <v>114</v>
      </c>
      <c r="F443" s="871">
        <v>2025.0</v>
      </c>
      <c r="G443" s="871" t="s">
        <v>198</v>
      </c>
      <c r="H443" s="868"/>
    </row>
    <row r="444">
      <c r="A444" s="948">
        <v>10329.0</v>
      </c>
      <c r="B444" s="870" t="s">
        <v>996</v>
      </c>
      <c r="C444" s="870" t="s">
        <v>1593</v>
      </c>
      <c r="D444" s="870" t="s">
        <v>961</v>
      </c>
      <c r="E444" s="871" t="s">
        <v>114</v>
      </c>
      <c r="F444" s="871">
        <v>2025.0</v>
      </c>
      <c r="G444" s="871" t="s">
        <v>198</v>
      </c>
      <c r="H444" s="868"/>
    </row>
    <row r="445">
      <c r="A445" s="948">
        <v>10328.0</v>
      </c>
      <c r="B445" s="870" t="s">
        <v>995</v>
      </c>
      <c r="C445" s="870" t="s">
        <v>1593</v>
      </c>
      <c r="D445" s="870" t="s">
        <v>961</v>
      </c>
      <c r="E445" s="871" t="s">
        <v>221</v>
      </c>
      <c r="F445" s="871">
        <v>2025.0</v>
      </c>
      <c r="G445" s="871" t="s">
        <v>201</v>
      </c>
      <c r="H445" s="868"/>
    </row>
    <row r="446">
      <c r="A446" s="948">
        <v>10327.0</v>
      </c>
      <c r="B446" s="870" t="s">
        <v>994</v>
      </c>
      <c r="C446" s="870" t="s">
        <v>1593</v>
      </c>
      <c r="D446" s="870" t="s">
        <v>961</v>
      </c>
      <c r="E446" s="871" t="s">
        <v>221</v>
      </c>
      <c r="F446" s="871">
        <v>2025.0</v>
      </c>
      <c r="G446" s="871" t="s">
        <v>198</v>
      </c>
      <c r="H446" s="868"/>
    </row>
    <row r="447">
      <c r="A447" s="948">
        <v>10326.0</v>
      </c>
      <c r="B447" s="870" t="s">
        <v>993</v>
      </c>
      <c r="C447" s="870" t="s">
        <v>1593</v>
      </c>
      <c r="D447" s="870" t="s">
        <v>961</v>
      </c>
      <c r="E447" s="871" t="s">
        <v>221</v>
      </c>
      <c r="F447" s="871">
        <v>2025.0</v>
      </c>
      <c r="G447" s="871" t="s">
        <v>198</v>
      </c>
      <c r="H447" s="868"/>
    </row>
    <row r="448">
      <c r="A448" s="948">
        <v>10150.0</v>
      </c>
      <c r="B448" s="870" t="s">
        <v>987</v>
      </c>
      <c r="C448" s="870" t="s">
        <v>1593</v>
      </c>
      <c r="D448" s="870" t="s">
        <v>961</v>
      </c>
      <c r="E448" s="871" t="s">
        <v>114</v>
      </c>
      <c r="F448" s="871">
        <v>2025.0</v>
      </c>
      <c r="G448" s="871" t="s">
        <v>193</v>
      </c>
      <c r="H448" s="868"/>
    </row>
    <row r="449">
      <c r="A449" s="948">
        <v>9482.0</v>
      </c>
      <c r="B449" s="870" t="s">
        <v>982</v>
      </c>
      <c r="C449" s="870" t="s">
        <v>1593</v>
      </c>
      <c r="D449" s="870" t="s">
        <v>961</v>
      </c>
      <c r="E449" s="871" t="s">
        <v>195</v>
      </c>
      <c r="F449" s="871">
        <v>2025.0</v>
      </c>
      <c r="G449" s="871" t="s">
        <v>211</v>
      </c>
      <c r="H449" s="868"/>
    </row>
    <row r="450">
      <c r="A450" s="948">
        <v>8988.0</v>
      </c>
      <c r="B450" s="870" t="s">
        <v>979</v>
      </c>
      <c r="C450" s="870" t="s">
        <v>1593</v>
      </c>
      <c r="D450" s="870" t="s">
        <v>961</v>
      </c>
      <c r="E450" s="871" t="s">
        <v>195</v>
      </c>
      <c r="F450" s="871">
        <v>2025.0</v>
      </c>
      <c r="G450" s="871" t="s">
        <v>193</v>
      </c>
      <c r="H450" s="868"/>
    </row>
    <row r="451">
      <c r="A451" s="948">
        <v>7926.0</v>
      </c>
      <c r="B451" s="870" t="s">
        <v>977</v>
      </c>
      <c r="C451" s="870" t="s">
        <v>1593</v>
      </c>
      <c r="D451" s="870" t="s">
        <v>961</v>
      </c>
      <c r="E451" s="871" t="s">
        <v>192</v>
      </c>
      <c r="F451" s="871">
        <v>2025.0</v>
      </c>
      <c r="G451" s="871" t="s">
        <v>201</v>
      </c>
      <c r="H451" s="868"/>
    </row>
    <row r="452">
      <c r="A452" s="948">
        <v>6956.0</v>
      </c>
      <c r="B452" s="870" t="s">
        <v>973</v>
      </c>
      <c r="C452" s="870" t="s">
        <v>1593</v>
      </c>
      <c r="D452" s="870" t="s">
        <v>961</v>
      </c>
      <c r="E452" s="871" t="s">
        <v>195</v>
      </c>
      <c r="F452" s="871">
        <v>2025.0</v>
      </c>
      <c r="G452" s="871" t="s">
        <v>193</v>
      </c>
      <c r="H452" s="868"/>
    </row>
    <row r="453">
      <c r="A453" s="948">
        <v>5862.0</v>
      </c>
      <c r="B453" s="870" t="s">
        <v>969</v>
      </c>
      <c r="C453" s="870" t="s">
        <v>1593</v>
      </c>
      <c r="D453" s="870" t="s">
        <v>961</v>
      </c>
      <c r="E453" s="871" t="s">
        <v>192</v>
      </c>
      <c r="F453" s="871">
        <v>2025.0</v>
      </c>
      <c r="G453" s="871" t="s">
        <v>193</v>
      </c>
      <c r="H453" s="868"/>
    </row>
    <row r="454">
      <c r="A454" s="948">
        <v>4689.0</v>
      </c>
      <c r="B454" s="870" t="s">
        <v>967</v>
      </c>
      <c r="C454" s="870" t="s">
        <v>1593</v>
      </c>
      <c r="D454" s="870" t="s">
        <v>961</v>
      </c>
      <c r="E454" s="871" t="s">
        <v>195</v>
      </c>
      <c r="F454" s="871">
        <v>2025.0</v>
      </c>
      <c r="G454" s="871" t="s">
        <v>196</v>
      </c>
      <c r="H454" s="868"/>
    </row>
    <row r="455">
      <c r="A455" s="948">
        <v>2419.0</v>
      </c>
      <c r="B455" s="870" t="s">
        <v>965</v>
      </c>
      <c r="C455" s="870" t="s">
        <v>1593</v>
      </c>
      <c r="D455" s="870" t="s">
        <v>961</v>
      </c>
      <c r="E455" s="871" t="s">
        <v>195</v>
      </c>
      <c r="F455" s="871">
        <v>2026.0</v>
      </c>
      <c r="G455" s="871" t="s">
        <v>211</v>
      </c>
      <c r="H455" s="868"/>
    </row>
    <row r="456">
      <c r="A456" s="948">
        <v>2384.0</v>
      </c>
      <c r="B456" s="870" t="s">
        <v>963</v>
      </c>
      <c r="C456" s="870" t="s">
        <v>1593</v>
      </c>
      <c r="D456" s="870" t="s">
        <v>961</v>
      </c>
      <c r="E456" s="871" t="s">
        <v>192</v>
      </c>
      <c r="F456" s="871">
        <v>2025.0</v>
      </c>
      <c r="G456" s="871" t="s">
        <v>193</v>
      </c>
      <c r="H456" s="868"/>
    </row>
    <row r="457">
      <c r="A457" s="948">
        <v>2382.0</v>
      </c>
      <c r="B457" s="870" t="s">
        <v>962</v>
      </c>
      <c r="C457" s="870" t="s">
        <v>1593</v>
      </c>
      <c r="D457" s="870" t="s">
        <v>961</v>
      </c>
      <c r="E457" s="871" t="s">
        <v>195</v>
      </c>
      <c r="F457" s="871">
        <v>2025.0</v>
      </c>
      <c r="G457" s="871" t="s">
        <v>211</v>
      </c>
      <c r="H457" s="868"/>
    </row>
    <row r="458">
      <c r="A458" s="948">
        <v>2378.0</v>
      </c>
      <c r="B458" s="870" t="s">
        <v>960</v>
      </c>
      <c r="C458" s="870" t="s">
        <v>1593</v>
      </c>
      <c r="D458" s="870" t="s">
        <v>961</v>
      </c>
      <c r="E458" s="871" t="s">
        <v>195</v>
      </c>
      <c r="F458" s="871">
        <v>2025.0</v>
      </c>
      <c r="G458" s="871" t="s">
        <v>193</v>
      </c>
      <c r="H458" s="868"/>
    </row>
    <row r="459">
      <c r="A459" s="948">
        <v>10109.0</v>
      </c>
      <c r="B459" s="870" t="s">
        <v>986</v>
      </c>
      <c r="C459" s="870" t="s">
        <v>1593</v>
      </c>
      <c r="D459" s="870" t="s">
        <v>975</v>
      </c>
      <c r="E459" s="871" t="s">
        <v>216</v>
      </c>
      <c r="F459" s="871">
        <v>2025.0</v>
      </c>
      <c r="G459" s="871" t="s">
        <v>255</v>
      </c>
      <c r="H459" s="868"/>
    </row>
    <row r="460">
      <c r="A460" s="948">
        <v>9607.0</v>
      </c>
      <c r="B460" s="870" t="s">
        <v>984</v>
      </c>
      <c r="C460" s="870" t="s">
        <v>1593</v>
      </c>
      <c r="D460" s="870" t="s">
        <v>975</v>
      </c>
      <c r="E460" s="871" t="s">
        <v>195</v>
      </c>
      <c r="F460" s="871">
        <v>2025.0</v>
      </c>
      <c r="G460" s="871" t="s">
        <v>198</v>
      </c>
      <c r="H460" s="868"/>
    </row>
    <row r="461">
      <c r="A461" s="948">
        <v>7440.0</v>
      </c>
      <c r="B461" s="870" t="s">
        <v>974</v>
      </c>
      <c r="C461" s="870" t="s">
        <v>1593</v>
      </c>
      <c r="D461" s="870" t="s">
        <v>975</v>
      </c>
      <c r="E461" s="871" t="s">
        <v>195</v>
      </c>
      <c r="F461" s="871">
        <v>2025.0</v>
      </c>
      <c r="G461" s="871" t="s">
        <v>211</v>
      </c>
      <c r="H461" s="868"/>
    </row>
    <row r="462">
      <c r="A462" s="948">
        <v>10298.0</v>
      </c>
      <c r="B462" s="870" t="s">
        <v>992</v>
      </c>
      <c r="C462" s="870" t="s">
        <v>1593</v>
      </c>
      <c r="D462" s="870" t="s">
        <v>957</v>
      </c>
      <c r="E462" s="871" t="s">
        <v>221</v>
      </c>
      <c r="F462" s="871">
        <v>2025.0</v>
      </c>
      <c r="G462" s="871" t="s">
        <v>193</v>
      </c>
      <c r="H462" s="868"/>
    </row>
    <row r="463">
      <c r="A463" s="948">
        <v>10295.0</v>
      </c>
      <c r="B463" s="870" t="s">
        <v>991</v>
      </c>
      <c r="C463" s="870" t="s">
        <v>1593</v>
      </c>
      <c r="D463" s="870" t="s">
        <v>957</v>
      </c>
      <c r="E463" s="871" t="s">
        <v>221</v>
      </c>
      <c r="F463" s="871">
        <v>2025.0</v>
      </c>
      <c r="G463" s="871" t="s">
        <v>193</v>
      </c>
      <c r="H463" s="868"/>
    </row>
    <row r="464">
      <c r="A464" s="948">
        <v>9330.0</v>
      </c>
      <c r="B464" s="870" t="s">
        <v>981</v>
      </c>
      <c r="C464" s="870" t="s">
        <v>1593</v>
      </c>
      <c r="D464" s="870" t="s">
        <v>957</v>
      </c>
      <c r="E464" s="871" t="s">
        <v>114</v>
      </c>
      <c r="F464" s="871">
        <v>2025.0</v>
      </c>
      <c r="G464" s="871" t="s">
        <v>211</v>
      </c>
      <c r="H464" s="868"/>
    </row>
    <row r="465">
      <c r="A465" s="948">
        <v>9329.0</v>
      </c>
      <c r="B465" s="870" t="s">
        <v>980</v>
      </c>
      <c r="C465" s="870" t="s">
        <v>1593</v>
      </c>
      <c r="D465" s="870" t="s">
        <v>957</v>
      </c>
      <c r="E465" s="871" t="s">
        <v>195</v>
      </c>
      <c r="F465" s="871">
        <v>2025.0</v>
      </c>
      <c r="G465" s="871" t="s">
        <v>193</v>
      </c>
      <c r="H465" s="868"/>
    </row>
    <row r="466">
      <c r="A466" s="948">
        <v>7534.0</v>
      </c>
      <c r="B466" s="870" t="s">
        <v>976</v>
      </c>
      <c r="C466" s="870" t="s">
        <v>1593</v>
      </c>
      <c r="D466" s="870" t="s">
        <v>957</v>
      </c>
      <c r="E466" s="871" t="s">
        <v>192</v>
      </c>
      <c r="F466" s="871">
        <v>2026.0</v>
      </c>
      <c r="G466" s="871" t="s">
        <v>211</v>
      </c>
      <c r="H466" s="868"/>
    </row>
    <row r="467">
      <c r="A467" s="948">
        <v>2427.0</v>
      </c>
      <c r="B467" s="870" t="s">
        <v>966</v>
      </c>
      <c r="C467" s="870" t="s">
        <v>1593</v>
      </c>
      <c r="D467" s="870" t="s">
        <v>957</v>
      </c>
      <c r="E467" s="871" t="s">
        <v>195</v>
      </c>
      <c r="F467" s="871">
        <v>2026.0</v>
      </c>
      <c r="G467" s="871" t="s">
        <v>211</v>
      </c>
      <c r="H467" s="868"/>
    </row>
    <row r="468">
      <c r="A468" s="948">
        <v>2413.0</v>
      </c>
      <c r="B468" s="870" t="s">
        <v>964</v>
      </c>
      <c r="C468" s="870" t="s">
        <v>1593</v>
      </c>
      <c r="D468" s="870" t="s">
        <v>957</v>
      </c>
      <c r="E468" s="871" t="s">
        <v>195</v>
      </c>
      <c r="F468" s="871">
        <v>2025.0</v>
      </c>
      <c r="G468" s="871" t="s">
        <v>196</v>
      </c>
      <c r="H468" s="868"/>
    </row>
    <row r="469">
      <c r="A469" s="948">
        <v>2276.0</v>
      </c>
      <c r="B469" s="870" t="s">
        <v>959</v>
      </c>
      <c r="C469" s="870" t="s">
        <v>1593</v>
      </c>
      <c r="D469" s="870" t="s">
        <v>957</v>
      </c>
      <c r="E469" s="871" t="s">
        <v>195</v>
      </c>
      <c r="F469" s="871">
        <v>2026.0</v>
      </c>
      <c r="G469" s="871" t="s">
        <v>193</v>
      </c>
      <c r="H469" s="868"/>
    </row>
    <row r="470">
      <c r="A470" s="948">
        <v>1636.0</v>
      </c>
      <c r="B470" s="870" t="s">
        <v>958</v>
      </c>
      <c r="C470" s="870" t="s">
        <v>1593</v>
      </c>
      <c r="D470" s="870" t="s">
        <v>957</v>
      </c>
      <c r="E470" s="871" t="s">
        <v>195</v>
      </c>
      <c r="F470" s="871">
        <v>2026.0</v>
      </c>
      <c r="G470" s="871" t="s">
        <v>193</v>
      </c>
      <c r="H470" s="868"/>
    </row>
    <row r="471">
      <c r="A471" s="948">
        <v>1313.0</v>
      </c>
      <c r="B471" s="870" t="s">
        <v>956</v>
      </c>
      <c r="C471" s="870" t="s">
        <v>1593</v>
      </c>
      <c r="D471" s="870" t="s">
        <v>957</v>
      </c>
      <c r="E471" s="871" t="s">
        <v>195</v>
      </c>
      <c r="F471" s="871">
        <v>2026.0</v>
      </c>
      <c r="G471" s="871" t="s">
        <v>211</v>
      </c>
      <c r="H471" s="868"/>
    </row>
    <row r="472">
      <c r="A472" s="948">
        <v>7617.0</v>
      </c>
      <c r="B472" s="870" t="s">
        <v>522</v>
      </c>
      <c r="C472" s="870" t="s">
        <v>1595</v>
      </c>
      <c r="D472" s="870" t="s">
        <v>509</v>
      </c>
      <c r="E472" s="871" t="s">
        <v>195</v>
      </c>
      <c r="F472" s="871">
        <v>2026.0</v>
      </c>
      <c r="G472" s="871" t="s">
        <v>211</v>
      </c>
      <c r="H472" s="868"/>
    </row>
    <row r="473">
      <c r="A473" s="948">
        <v>7546.0</v>
      </c>
      <c r="B473" s="870" t="s">
        <v>521</v>
      </c>
      <c r="C473" s="870" t="s">
        <v>1595</v>
      </c>
      <c r="D473" s="870" t="s">
        <v>509</v>
      </c>
      <c r="E473" s="871" t="s">
        <v>195</v>
      </c>
      <c r="F473" s="871">
        <v>2025.0</v>
      </c>
      <c r="G473" s="871" t="s">
        <v>211</v>
      </c>
      <c r="H473" s="868"/>
    </row>
    <row r="474">
      <c r="A474" s="948">
        <v>5858.0</v>
      </c>
      <c r="B474" s="870" t="s">
        <v>516</v>
      </c>
      <c r="C474" s="870" t="s">
        <v>1595</v>
      </c>
      <c r="D474" s="870" t="s">
        <v>509</v>
      </c>
      <c r="E474" s="871" t="s">
        <v>195</v>
      </c>
      <c r="F474" s="871">
        <v>2025.0</v>
      </c>
      <c r="G474" s="871" t="s">
        <v>211</v>
      </c>
      <c r="H474" s="868"/>
    </row>
    <row r="475">
      <c r="A475" s="948">
        <v>3484.0</v>
      </c>
      <c r="B475" s="870" t="s">
        <v>515</v>
      </c>
      <c r="C475" s="870" t="s">
        <v>1595</v>
      </c>
      <c r="D475" s="870" t="s">
        <v>509</v>
      </c>
      <c r="E475" s="871" t="s">
        <v>192</v>
      </c>
      <c r="F475" s="871">
        <v>2025.0</v>
      </c>
      <c r="G475" s="871" t="s">
        <v>198</v>
      </c>
      <c r="H475" s="868"/>
    </row>
    <row r="476">
      <c r="A476" s="948">
        <v>10325.0</v>
      </c>
      <c r="B476" s="870" t="s">
        <v>541</v>
      </c>
      <c r="C476" s="870" t="s">
        <v>1595</v>
      </c>
      <c r="D476" s="870" t="s">
        <v>511</v>
      </c>
      <c r="E476" s="871" t="s">
        <v>257</v>
      </c>
      <c r="F476" s="871">
        <v>2025.0</v>
      </c>
      <c r="G476" s="871" t="s">
        <v>201</v>
      </c>
      <c r="H476" s="868"/>
    </row>
    <row r="477">
      <c r="A477" s="948">
        <v>10321.0</v>
      </c>
      <c r="B477" s="870" t="s">
        <v>540</v>
      </c>
      <c r="C477" s="870" t="s">
        <v>1595</v>
      </c>
      <c r="D477" s="870" t="s">
        <v>511</v>
      </c>
      <c r="E477" s="871" t="s">
        <v>221</v>
      </c>
      <c r="F477" s="871">
        <v>2025.0</v>
      </c>
      <c r="G477" s="871" t="s">
        <v>201</v>
      </c>
      <c r="H477" s="868"/>
    </row>
    <row r="478">
      <c r="A478" s="948">
        <v>10313.0</v>
      </c>
      <c r="B478" s="870" t="s">
        <v>539</v>
      </c>
      <c r="C478" s="870" t="s">
        <v>1595</v>
      </c>
      <c r="D478" s="870" t="s">
        <v>511</v>
      </c>
      <c r="E478" s="871" t="s">
        <v>114</v>
      </c>
      <c r="F478" s="871">
        <v>2025.0</v>
      </c>
      <c r="G478" s="871" t="s">
        <v>201</v>
      </c>
      <c r="H478" s="868"/>
    </row>
    <row r="479">
      <c r="A479" s="948">
        <v>10297.0</v>
      </c>
      <c r="B479" s="870" t="s">
        <v>538</v>
      </c>
      <c r="C479" s="870" t="s">
        <v>1595</v>
      </c>
      <c r="D479" s="870" t="s">
        <v>511</v>
      </c>
      <c r="E479" s="871" t="s">
        <v>221</v>
      </c>
      <c r="F479" s="871">
        <v>2025.0</v>
      </c>
      <c r="G479" s="871" t="s">
        <v>201</v>
      </c>
      <c r="H479" s="868"/>
    </row>
    <row r="480">
      <c r="A480" s="948">
        <v>10001.0</v>
      </c>
      <c r="B480" s="870" t="s">
        <v>534</v>
      </c>
      <c r="C480" s="870" t="s">
        <v>1595</v>
      </c>
      <c r="D480" s="870" t="s">
        <v>511</v>
      </c>
      <c r="E480" s="871" t="s">
        <v>221</v>
      </c>
      <c r="F480" s="871">
        <v>2025.0</v>
      </c>
      <c r="G480" s="871" t="s">
        <v>196</v>
      </c>
      <c r="H480" s="868"/>
    </row>
    <row r="481">
      <c r="A481" s="948">
        <v>9636.0</v>
      </c>
      <c r="B481" s="870" t="s">
        <v>533</v>
      </c>
      <c r="C481" s="870" t="s">
        <v>1595</v>
      </c>
      <c r="D481" s="870" t="s">
        <v>511</v>
      </c>
      <c r="E481" s="871" t="s">
        <v>195</v>
      </c>
      <c r="F481" s="871">
        <v>2025.0</v>
      </c>
      <c r="G481" s="871" t="s">
        <v>201</v>
      </c>
      <c r="H481" s="868"/>
    </row>
    <row r="482">
      <c r="A482" s="948">
        <v>9549.0</v>
      </c>
      <c r="B482" s="870" t="s">
        <v>532</v>
      </c>
      <c r="C482" s="870" t="s">
        <v>1595</v>
      </c>
      <c r="D482" s="870" t="s">
        <v>511</v>
      </c>
      <c r="E482" s="871" t="s">
        <v>257</v>
      </c>
      <c r="F482" s="871">
        <v>2025.0</v>
      </c>
      <c r="G482" s="871" t="s">
        <v>193</v>
      </c>
      <c r="H482" s="868"/>
    </row>
    <row r="483">
      <c r="A483" s="948">
        <v>9548.0</v>
      </c>
      <c r="B483" s="870" t="s">
        <v>531</v>
      </c>
      <c r="C483" s="870" t="s">
        <v>1595</v>
      </c>
      <c r="D483" s="870" t="s">
        <v>511</v>
      </c>
      <c r="E483" s="871" t="s">
        <v>195</v>
      </c>
      <c r="F483" s="871">
        <v>2025.0</v>
      </c>
      <c r="G483" s="871" t="s">
        <v>193</v>
      </c>
      <c r="H483" s="868"/>
    </row>
    <row r="484">
      <c r="A484" s="948">
        <v>9547.0</v>
      </c>
      <c r="B484" s="870" t="s">
        <v>530</v>
      </c>
      <c r="C484" s="870" t="s">
        <v>1595</v>
      </c>
      <c r="D484" s="870" t="s">
        <v>511</v>
      </c>
      <c r="E484" s="871" t="s">
        <v>114</v>
      </c>
      <c r="F484" s="871">
        <v>2025.0</v>
      </c>
      <c r="G484" s="871" t="s">
        <v>201</v>
      </c>
      <c r="H484" s="868"/>
    </row>
    <row r="485">
      <c r="A485" s="948">
        <v>9546.0</v>
      </c>
      <c r="B485" s="870" t="s">
        <v>529</v>
      </c>
      <c r="C485" s="870" t="s">
        <v>1595</v>
      </c>
      <c r="D485" s="870" t="s">
        <v>511</v>
      </c>
      <c r="E485" s="871" t="s">
        <v>195</v>
      </c>
      <c r="F485" s="871">
        <v>2026.0</v>
      </c>
      <c r="G485" s="871" t="s">
        <v>193</v>
      </c>
      <c r="H485" s="868"/>
    </row>
    <row r="486">
      <c r="A486" s="948">
        <v>9497.0</v>
      </c>
      <c r="B486" s="870" t="s">
        <v>526</v>
      </c>
      <c r="C486" s="870" t="s">
        <v>1595</v>
      </c>
      <c r="D486" s="870" t="s">
        <v>511</v>
      </c>
      <c r="E486" s="871" t="s">
        <v>114</v>
      </c>
      <c r="F486" s="871">
        <v>2025.0</v>
      </c>
      <c r="G486" s="871" t="s">
        <v>196</v>
      </c>
      <c r="H486" s="868"/>
    </row>
    <row r="487">
      <c r="A487" s="948">
        <v>9373.0</v>
      </c>
      <c r="B487" s="870" t="s">
        <v>525</v>
      </c>
      <c r="C487" s="870" t="s">
        <v>1595</v>
      </c>
      <c r="D487" s="870" t="s">
        <v>511</v>
      </c>
      <c r="E487" s="871" t="s">
        <v>114</v>
      </c>
      <c r="F487" s="871">
        <v>2025.0</v>
      </c>
      <c r="G487" s="871" t="s">
        <v>196</v>
      </c>
      <c r="H487" s="868"/>
    </row>
    <row r="488">
      <c r="A488" s="948">
        <v>8914.0</v>
      </c>
      <c r="B488" s="870" t="s">
        <v>524</v>
      </c>
      <c r="C488" s="870" t="s">
        <v>1595</v>
      </c>
      <c r="D488" s="870" t="s">
        <v>511</v>
      </c>
      <c r="E488" s="871" t="s">
        <v>195</v>
      </c>
      <c r="F488" s="871">
        <v>2025.0</v>
      </c>
      <c r="G488" s="871" t="s">
        <v>196</v>
      </c>
      <c r="H488" s="868"/>
    </row>
    <row r="489">
      <c r="A489" s="948">
        <v>7087.0</v>
      </c>
      <c r="B489" s="870" t="s">
        <v>520</v>
      </c>
      <c r="C489" s="870" t="s">
        <v>1595</v>
      </c>
      <c r="D489" s="870" t="s">
        <v>511</v>
      </c>
      <c r="E489" s="871" t="s">
        <v>114</v>
      </c>
      <c r="F489" s="871">
        <v>2025.0</v>
      </c>
      <c r="G489" s="871" t="s">
        <v>193</v>
      </c>
      <c r="H489" s="868"/>
    </row>
    <row r="490">
      <c r="A490" s="948">
        <v>7036.0</v>
      </c>
      <c r="B490" s="870" t="s">
        <v>519</v>
      </c>
      <c r="C490" s="870" t="s">
        <v>1595</v>
      </c>
      <c r="D490" s="870" t="s">
        <v>511</v>
      </c>
      <c r="E490" s="871" t="s">
        <v>195</v>
      </c>
      <c r="F490" s="871">
        <v>2025.0</v>
      </c>
      <c r="G490" s="871" t="s">
        <v>193</v>
      </c>
      <c r="H490" s="868"/>
    </row>
    <row r="491">
      <c r="A491" s="948">
        <v>6782.0</v>
      </c>
      <c r="B491" s="870" t="s">
        <v>518</v>
      </c>
      <c r="C491" s="870" t="s">
        <v>1595</v>
      </c>
      <c r="D491" s="870" t="s">
        <v>511</v>
      </c>
      <c r="E491" s="871" t="s">
        <v>195</v>
      </c>
      <c r="F491" s="871">
        <v>2026.0</v>
      </c>
      <c r="G491" s="871" t="s">
        <v>198</v>
      </c>
      <c r="H491" s="868"/>
    </row>
    <row r="492">
      <c r="A492" s="948">
        <v>6610.0</v>
      </c>
      <c r="B492" s="870" t="s">
        <v>517</v>
      </c>
      <c r="C492" s="870" t="s">
        <v>1595</v>
      </c>
      <c r="D492" s="870" t="s">
        <v>511</v>
      </c>
      <c r="E492" s="871" t="s">
        <v>195</v>
      </c>
      <c r="F492" s="871">
        <v>2025.0</v>
      </c>
      <c r="G492" s="871" t="s">
        <v>196</v>
      </c>
      <c r="H492" s="868"/>
    </row>
    <row r="493">
      <c r="A493" s="948">
        <v>5009.0</v>
      </c>
      <c r="B493" s="870" t="s">
        <v>1596</v>
      </c>
      <c r="C493" s="870" t="s">
        <v>1595</v>
      </c>
      <c r="D493" s="870" t="s">
        <v>511</v>
      </c>
      <c r="E493" s="871" t="s">
        <v>195</v>
      </c>
      <c r="F493" s="871">
        <v>2025.0</v>
      </c>
      <c r="G493" s="871" t="s">
        <v>196</v>
      </c>
      <c r="H493" s="868"/>
    </row>
    <row r="494">
      <c r="A494" s="948">
        <v>3674.0</v>
      </c>
      <c r="B494" s="870" t="s">
        <v>1597</v>
      </c>
      <c r="C494" s="870" t="s">
        <v>1595</v>
      </c>
      <c r="D494" s="870" t="s">
        <v>511</v>
      </c>
      <c r="E494" s="871" t="s">
        <v>257</v>
      </c>
      <c r="F494" s="871">
        <v>2025.0</v>
      </c>
      <c r="G494" s="871" t="s">
        <v>193</v>
      </c>
      <c r="H494" s="868"/>
    </row>
    <row r="495">
      <c r="A495" s="948">
        <v>3276.0</v>
      </c>
      <c r="B495" s="870" t="s">
        <v>514</v>
      </c>
      <c r="C495" s="870" t="s">
        <v>1595</v>
      </c>
      <c r="D495" s="870" t="s">
        <v>511</v>
      </c>
      <c r="E495" s="871" t="s">
        <v>195</v>
      </c>
      <c r="F495" s="871">
        <v>2025.0</v>
      </c>
      <c r="G495" s="871" t="s">
        <v>198</v>
      </c>
      <c r="H495" s="868"/>
    </row>
    <row r="496">
      <c r="A496" s="948">
        <v>2280.0</v>
      </c>
      <c r="B496" s="870" t="s">
        <v>513</v>
      </c>
      <c r="C496" s="870" t="s">
        <v>1595</v>
      </c>
      <c r="D496" s="870" t="s">
        <v>511</v>
      </c>
      <c r="E496" s="871" t="s">
        <v>195</v>
      </c>
      <c r="F496" s="871">
        <v>2025.0</v>
      </c>
      <c r="G496" s="871" t="s">
        <v>193</v>
      </c>
      <c r="H496" s="868"/>
    </row>
    <row r="497">
      <c r="A497" s="948">
        <v>2098.0</v>
      </c>
      <c r="B497" s="870" t="s">
        <v>512</v>
      </c>
      <c r="C497" s="870" t="s">
        <v>1595</v>
      </c>
      <c r="D497" s="870" t="s">
        <v>511</v>
      </c>
      <c r="E497" s="871" t="s">
        <v>192</v>
      </c>
      <c r="F497" s="871">
        <v>2025.0</v>
      </c>
      <c r="G497" s="871" t="s">
        <v>211</v>
      </c>
      <c r="H497" s="868"/>
    </row>
    <row r="498">
      <c r="A498" s="948">
        <v>2084.0</v>
      </c>
      <c r="B498" s="870" t="s">
        <v>510</v>
      </c>
      <c r="C498" s="870" t="s">
        <v>1595</v>
      </c>
      <c r="D498" s="870" t="s">
        <v>511</v>
      </c>
      <c r="E498" s="871" t="s">
        <v>195</v>
      </c>
      <c r="F498" s="871">
        <v>2025.0</v>
      </c>
      <c r="G498" s="871" t="s">
        <v>196</v>
      </c>
      <c r="H498" s="868"/>
    </row>
    <row r="499">
      <c r="A499" s="948">
        <v>10472.0</v>
      </c>
      <c r="B499" s="870" t="s">
        <v>1598</v>
      </c>
      <c r="C499" s="870" t="s">
        <v>1595</v>
      </c>
      <c r="D499" s="870" t="s">
        <v>1002</v>
      </c>
      <c r="E499" s="871" t="s">
        <v>114</v>
      </c>
      <c r="F499" s="871">
        <v>2025.0</v>
      </c>
      <c r="G499" s="871" t="s">
        <v>201</v>
      </c>
      <c r="H499" s="868"/>
    </row>
    <row r="500">
      <c r="A500" s="948">
        <v>10446.0</v>
      </c>
      <c r="B500" s="870" t="s">
        <v>1599</v>
      </c>
      <c r="C500" s="870" t="s">
        <v>1595</v>
      </c>
      <c r="D500" s="870" t="s">
        <v>1002</v>
      </c>
      <c r="E500" s="871" t="s">
        <v>114</v>
      </c>
      <c r="F500" s="871">
        <v>2025.0</v>
      </c>
      <c r="G500" s="871" t="s">
        <v>201</v>
      </c>
      <c r="H500" s="868"/>
    </row>
    <row r="501">
      <c r="A501" s="948">
        <v>10428.0</v>
      </c>
      <c r="B501" s="870" t="s">
        <v>1600</v>
      </c>
      <c r="C501" s="870" t="s">
        <v>1595</v>
      </c>
      <c r="D501" s="870" t="s">
        <v>1002</v>
      </c>
      <c r="E501" s="871" t="s">
        <v>195</v>
      </c>
      <c r="F501" s="871">
        <v>2025.0</v>
      </c>
      <c r="G501" s="871" t="s">
        <v>201</v>
      </c>
      <c r="H501" s="868"/>
    </row>
    <row r="502">
      <c r="A502" s="948">
        <v>10427.0</v>
      </c>
      <c r="B502" s="870" t="s">
        <v>1601</v>
      </c>
      <c r="C502" s="870" t="s">
        <v>1595</v>
      </c>
      <c r="D502" s="870" t="s">
        <v>1002</v>
      </c>
      <c r="E502" s="871" t="s">
        <v>221</v>
      </c>
      <c r="F502" s="871">
        <v>2025.0</v>
      </c>
      <c r="G502" s="871" t="s">
        <v>201</v>
      </c>
      <c r="H502" s="868"/>
    </row>
    <row r="503">
      <c r="A503" s="948">
        <v>10426.0</v>
      </c>
      <c r="B503" s="870" t="s">
        <v>1602</v>
      </c>
      <c r="C503" s="870" t="s">
        <v>1595</v>
      </c>
      <c r="D503" s="870" t="s">
        <v>1002</v>
      </c>
      <c r="E503" s="871" t="s">
        <v>221</v>
      </c>
      <c r="F503" s="871">
        <v>2025.0</v>
      </c>
      <c r="G503" s="871" t="s">
        <v>201</v>
      </c>
      <c r="H503" s="868"/>
    </row>
    <row r="504">
      <c r="A504" s="948">
        <v>10420.0</v>
      </c>
      <c r="B504" s="870" t="s">
        <v>1026</v>
      </c>
      <c r="C504" s="870" t="s">
        <v>1595</v>
      </c>
      <c r="D504" s="870" t="s">
        <v>1002</v>
      </c>
      <c r="E504" s="871" t="s">
        <v>221</v>
      </c>
      <c r="F504" s="871">
        <v>2025.0</v>
      </c>
      <c r="G504" s="871" t="s">
        <v>201</v>
      </c>
      <c r="H504" s="868"/>
    </row>
    <row r="505">
      <c r="A505" s="948">
        <v>10419.0</v>
      </c>
      <c r="B505" s="870" t="s">
        <v>1025</v>
      </c>
      <c r="C505" s="870" t="s">
        <v>1595</v>
      </c>
      <c r="D505" s="870" t="s">
        <v>1002</v>
      </c>
      <c r="E505" s="871" t="s">
        <v>114</v>
      </c>
      <c r="F505" s="871">
        <v>2025.0</v>
      </c>
      <c r="G505" s="871" t="s">
        <v>201</v>
      </c>
      <c r="H505" s="868"/>
    </row>
    <row r="506">
      <c r="A506" s="948">
        <v>10387.0</v>
      </c>
      <c r="B506" s="870" t="s">
        <v>1024</v>
      </c>
      <c r="C506" s="870" t="s">
        <v>1595</v>
      </c>
      <c r="D506" s="870" t="s">
        <v>1002</v>
      </c>
      <c r="E506" s="871" t="s">
        <v>114</v>
      </c>
      <c r="F506" s="871">
        <v>2025.0</v>
      </c>
      <c r="G506" s="871" t="s">
        <v>201</v>
      </c>
      <c r="H506" s="868"/>
    </row>
    <row r="507">
      <c r="A507" s="948">
        <v>10288.0</v>
      </c>
      <c r="B507" s="870" t="s">
        <v>1023</v>
      </c>
      <c r="C507" s="870" t="s">
        <v>1595</v>
      </c>
      <c r="D507" s="870" t="s">
        <v>1002</v>
      </c>
      <c r="E507" s="871" t="s">
        <v>195</v>
      </c>
      <c r="F507" s="871">
        <v>2025.0</v>
      </c>
      <c r="G507" s="871" t="s">
        <v>255</v>
      </c>
      <c r="H507" s="868"/>
    </row>
    <row r="508">
      <c r="A508" s="948">
        <v>10271.0</v>
      </c>
      <c r="B508" s="870" t="s">
        <v>1022</v>
      </c>
      <c r="C508" s="870" t="s">
        <v>1595</v>
      </c>
      <c r="D508" s="870" t="s">
        <v>1002</v>
      </c>
      <c r="E508" s="871" t="s">
        <v>195</v>
      </c>
      <c r="F508" s="871">
        <v>2025.0</v>
      </c>
      <c r="G508" s="871" t="s">
        <v>193</v>
      </c>
      <c r="H508" s="868"/>
    </row>
    <row r="509">
      <c r="A509" s="948">
        <v>10270.0</v>
      </c>
      <c r="B509" s="870" t="s">
        <v>1021</v>
      </c>
      <c r="C509" s="870" t="s">
        <v>1595</v>
      </c>
      <c r="D509" s="870" t="s">
        <v>1002</v>
      </c>
      <c r="E509" s="871" t="s">
        <v>195</v>
      </c>
      <c r="F509" s="871">
        <v>2025.0</v>
      </c>
      <c r="G509" s="871" t="s">
        <v>198</v>
      </c>
      <c r="H509" s="868"/>
    </row>
    <row r="510">
      <c r="A510" s="948">
        <v>10171.0</v>
      </c>
      <c r="B510" s="870" t="s">
        <v>1018</v>
      </c>
      <c r="C510" s="870" t="s">
        <v>1595</v>
      </c>
      <c r="D510" s="870" t="s">
        <v>1002</v>
      </c>
      <c r="E510" s="871" t="s">
        <v>195</v>
      </c>
      <c r="F510" s="871">
        <v>2025.0</v>
      </c>
      <c r="G510" s="871" t="s">
        <v>198</v>
      </c>
      <c r="H510" s="868"/>
    </row>
    <row r="511">
      <c r="A511" s="948">
        <v>9649.0</v>
      </c>
      <c r="B511" s="870" t="s">
        <v>1603</v>
      </c>
      <c r="C511" s="870" t="s">
        <v>1595</v>
      </c>
      <c r="D511" s="870" t="s">
        <v>1002</v>
      </c>
      <c r="E511" s="871" t="s">
        <v>195</v>
      </c>
      <c r="F511" s="871">
        <v>2025.0</v>
      </c>
      <c r="G511" s="871" t="s">
        <v>198</v>
      </c>
      <c r="H511" s="868"/>
    </row>
    <row r="512">
      <c r="A512" s="948">
        <v>9625.0</v>
      </c>
      <c r="B512" s="870" t="s">
        <v>1016</v>
      </c>
      <c r="C512" s="870" t="s">
        <v>1595</v>
      </c>
      <c r="D512" s="870" t="s">
        <v>1002</v>
      </c>
      <c r="E512" s="871" t="s">
        <v>114</v>
      </c>
      <c r="F512" s="871">
        <v>2025.0</v>
      </c>
      <c r="G512" s="871" t="s">
        <v>201</v>
      </c>
      <c r="H512" s="868"/>
    </row>
    <row r="513">
      <c r="A513" s="948">
        <v>9624.0</v>
      </c>
      <c r="B513" s="870" t="s">
        <v>1015</v>
      </c>
      <c r="C513" s="870" t="s">
        <v>1595</v>
      </c>
      <c r="D513" s="870" t="s">
        <v>1002</v>
      </c>
      <c r="E513" s="871" t="s">
        <v>195</v>
      </c>
      <c r="F513" s="871">
        <v>2025.0</v>
      </c>
      <c r="G513" s="871" t="s">
        <v>193</v>
      </c>
      <c r="H513" s="868"/>
    </row>
    <row r="514">
      <c r="A514" s="948">
        <v>9361.0</v>
      </c>
      <c r="B514" s="870" t="s">
        <v>1013</v>
      </c>
      <c r="C514" s="870" t="s">
        <v>1595</v>
      </c>
      <c r="D514" s="870" t="s">
        <v>1002</v>
      </c>
      <c r="E514" s="871" t="s">
        <v>195</v>
      </c>
      <c r="F514" s="871">
        <v>2025.0</v>
      </c>
      <c r="G514" s="871" t="s">
        <v>193</v>
      </c>
      <c r="H514" s="868"/>
    </row>
    <row r="515">
      <c r="A515" s="948">
        <v>8629.0</v>
      </c>
      <c r="B515" s="870" t="s">
        <v>1012</v>
      </c>
      <c r="C515" s="870" t="s">
        <v>1595</v>
      </c>
      <c r="D515" s="870" t="s">
        <v>1002</v>
      </c>
      <c r="E515" s="871" t="s">
        <v>192</v>
      </c>
      <c r="F515" s="871">
        <v>2025.0</v>
      </c>
      <c r="G515" s="871" t="s">
        <v>198</v>
      </c>
      <c r="H515" s="868"/>
    </row>
    <row r="516">
      <c r="A516" s="948">
        <v>7497.0</v>
      </c>
      <c r="B516" s="870" t="s">
        <v>1011</v>
      </c>
      <c r="C516" s="870" t="s">
        <v>1595</v>
      </c>
      <c r="D516" s="870" t="s">
        <v>1002</v>
      </c>
      <c r="E516" s="871" t="s">
        <v>216</v>
      </c>
      <c r="F516" s="871">
        <v>2025.0</v>
      </c>
      <c r="G516" s="871" t="s">
        <v>198</v>
      </c>
      <c r="H516" s="868"/>
    </row>
    <row r="517">
      <c r="A517" s="948">
        <v>7185.0</v>
      </c>
      <c r="B517" s="870" t="s">
        <v>1010</v>
      </c>
      <c r="C517" s="870" t="s">
        <v>1595</v>
      </c>
      <c r="D517" s="870" t="s">
        <v>1002</v>
      </c>
      <c r="E517" s="871" t="s">
        <v>195</v>
      </c>
      <c r="F517" s="871">
        <v>2025.0</v>
      </c>
      <c r="G517" s="871" t="s">
        <v>196</v>
      </c>
      <c r="H517" s="868"/>
    </row>
    <row r="518">
      <c r="A518" s="948">
        <v>4655.0</v>
      </c>
      <c r="B518" s="870" t="s">
        <v>1009</v>
      </c>
      <c r="C518" s="870" t="s">
        <v>1595</v>
      </c>
      <c r="D518" s="870" t="s">
        <v>1002</v>
      </c>
      <c r="E518" s="871" t="s">
        <v>192</v>
      </c>
      <c r="F518" s="871">
        <v>2025.0</v>
      </c>
      <c r="G518" s="871" t="s">
        <v>193</v>
      </c>
      <c r="H518" s="868"/>
    </row>
    <row r="519">
      <c r="A519" s="948">
        <v>3979.0</v>
      </c>
      <c r="B519" s="870" t="s">
        <v>1008</v>
      </c>
      <c r="C519" s="870" t="s">
        <v>1595</v>
      </c>
      <c r="D519" s="870" t="s">
        <v>1002</v>
      </c>
      <c r="E519" s="871" t="s">
        <v>195</v>
      </c>
      <c r="F519" s="871">
        <v>2025.0</v>
      </c>
      <c r="G519" s="871" t="s">
        <v>196</v>
      </c>
      <c r="H519" s="868"/>
    </row>
    <row r="520">
      <c r="A520" s="948">
        <v>3334.0</v>
      </c>
      <c r="B520" s="870" t="s">
        <v>1007</v>
      </c>
      <c r="C520" s="870" t="s">
        <v>1595</v>
      </c>
      <c r="D520" s="870" t="s">
        <v>1002</v>
      </c>
      <c r="E520" s="871" t="s">
        <v>192</v>
      </c>
      <c r="F520" s="871">
        <v>2025.0</v>
      </c>
      <c r="G520" s="871" t="s">
        <v>196</v>
      </c>
      <c r="H520" s="868"/>
    </row>
    <row r="521">
      <c r="A521" s="948">
        <v>2927.0</v>
      </c>
      <c r="B521" s="870" t="s">
        <v>1006</v>
      </c>
      <c r="C521" s="870" t="s">
        <v>1595</v>
      </c>
      <c r="D521" s="870" t="s">
        <v>1002</v>
      </c>
      <c r="E521" s="871" t="s">
        <v>195</v>
      </c>
      <c r="F521" s="871">
        <v>2025.0</v>
      </c>
      <c r="G521" s="871" t="s">
        <v>196</v>
      </c>
      <c r="H521" s="868"/>
    </row>
    <row r="522">
      <c r="A522" s="948">
        <v>2045.0</v>
      </c>
      <c r="B522" s="870" t="s">
        <v>1005</v>
      </c>
      <c r="C522" s="870" t="s">
        <v>1595</v>
      </c>
      <c r="D522" s="870" t="s">
        <v>1002</v>
      </c>
      <c r="E522" s="871" t="s">
        <v>192</v>
      </c>
      <c r="F522" s="871">
        <v>2026.0</v>
      </c>
      <c r="G522" s="871" t="s">
        <v>193</v>
      </c>
      <c r="H522" s="868"/>
    </row>
    <row r="523">
      <c r="A523" s="948">
        <v>1370.0</v>
      </c>
      <c r="B523" s="870" t="s">
        <v>1003</v>
      </c>
      <c r="C523" s="870" t="s">
        <v>1595</v>
      </c>
      <c r="D523" s="870" t="s">
        <v>1002</v>
      </c>
      <c r="E523" s="871" t="s">
        <v>195</v>
      </c>
      <c r="F523" s="871">
        <v>2025.0</v>
      </c>
      <c r="G523" s="871" t="s">
        <v>211</v>
      </c>
      <c r="H523" s="868"/>
    </row>
    <row r="524">
      <c r="A524" s="948">
        <v>1345.0</v>
      </c>
      <c r="B524" s="870" t="s">
        <v>1001</v>
      </c>
      <c r="C524" s="870" t="s">
        <v>1595</v>
      </c>
      <c r="D524" s="870" t="s">
        <v>1002</v>
      </c>
      <c r="E524" s="871" t="s">
        <v>195</v>
      </c>
      <c r="F524" s="871">
        <v>2026.0</v>
      </c>
      <c r="G524" s="871" t="s">
        <v>193</v>
      </c>
      <c r="H524" s="868"/>
    </row>
    <row r="525">
      <c r="A525" s="948">
        <v>10416.0</v>
      </c>
      <c r="B525" s="870" t="s">
        <v>401</v>
      </c>
      <c r="C525" s="870" t="s">
        <v>1604</v>
      </c>
      <c r="D525" s="870" t="s">
        <v>316</v>
      </c>
      <c r="E525" s="871" t="s">
        <v>114</v>
      </c>
      <c r="F525" s="871">
        <v>2025.0</v>
      </c>
      <c r="G525" s="871" t="s">
        <v>201</v>
      </c>
      <c r="H525" s="868"/>
    </row>
    <row r="526">
      <c r="A526" s="948">
        <v>10333.0</v>
      </c>
      <c r="B526" s="870" t="s">
        <v>1605</v>
      </c>
      <c r="C526" s="870" t="s">
        <v>1604</v>
      </c>
      <c r="D526" s="870" t="s">
        <v>316</v>
      </c>
      <c r="E526" s="871" t="s">
        <v>195</v>
      </c>
      <c r="F526" s="871">
        <v>2026.0</v>
      </c>
      <c r="G526" s="871" t="s">
        <v>198</v>
      </c>
      <c r="H526" s="868"/>
    </row>
    <row r="527">
      <c r="A527" s="948">
        <v>10311.0</v>
      </c>
      <c r="B527" s="870" t="s">
        <v>376</v>
      </c>
      <c r="C527" s="870" t="s">
        <v>1604</v>
      </c>
      <c r="D527" s="870" t="s">
        <v>316</v>
      </c>
      <c r="E527" s="871" t="s">
        <v>114</v>
      </c>
      <c r="F527" s="871">
        <v>2025.0</v>
      </c>
      <c r="G527" s="871" t="s">
        <v>201</v>
      </c>
      <c r="H527" s="868"/>
    </row>
    <row r="528">
      <c r="A528" s="948">
        <v>7961.0</v>
      </c>
      <c r="B528" s="870" t="s">
        <v>1606</v>
      </c>
      <c r="C528" s="870" t="s">
        <v>1604</v>
      </c>
      <c r="D528" s="870" t="s">
        <v>316</v>
      </c>
      <c r="E528" s="871" t="s">
        <v>195</v>
      </c>
      <c r="F528" s="871">
        <v>2025.0</v>
      </c>
      <c r="G528" s="871" t="s">
        <v>198</v>
      </c>
      <c r="H528" s="868"/>
    </row>
    <row r="529">
      <c r="A529" s="948">
        <v>7198.0</v>
      </c>
      <c r="B529" s="870" t="s">
        <v>343</v>
      </c>
      <c r="C529" s="870" t="s">
        <v>1604</v>
      </c>
      <c r="D529" s="870" t="s">
        <v>316</v>
      </c>
      <c r="E529" s="871" t="s">
        <v>195</v>
      </c>
      <c r="F529" s="871">
        <v>2025.0</v>
      </c>
      <c r="G529" s="871" t="s">
        <v>196</v>
      </c>
      <c r="H529" s="868"/>
    </row>
    <row r="530">
      <c r="A530" s="948">
        <v>6531.0</v>
      </c>
      <c r="B530" s="870" t="s">
        <v>340</v>
      </c>
      <c r="C530" s="870" t="s">
        <v>1604</v>
      </c>
      <c r="D530" s="870" t="s">
        <v>316</v>
      </c>
      <c r="E530" s="871" t="s">
        <v>195</v>
      </c>
      <c r="F530" s="871">
        <v>2025.0</v>
      </c>
      <c r="G530" s="871" t="s">
        <v>193</v>
      </c>
      <c r="H530" s="868"/>
    </row>
    <row r="531">
      <c r="A531" s="948">
        <v>5368.0</v>
      </c>
      <c r="B531" s="870" t="s">
        <v>337</v>
      </c>
      <c r="C531" s="870" t="s">
        <v>1604</v>
      </c>
      <c r="D531" s="870" t="s">
        <v>316</v>
      </c>
      <c r="E531" s="871" t="s">
        <v>195</v>
      </c>
      <c r="F531" s="871">
        <v>2026.0</v>
      </c>
      <c r="G531" s="871" t="s">
        <v>196</v>
      </c>
      <c r="H531" s="868"/>
    </row>
    <row r="532">
      <c r="A532" s="948">
        <v>3315.0</v>
      </c>
      <c r="B532" s="870" t="s">
        <v>331</v>
      </c>
      <c r="C532" s="870" t="s">
        <v>1604</v>
      </c>
      <c r="D532" s="870" t="s">
        <v>316</v>
      </c>
      <c r="E532" s="871" t="s">
        <v>192</v>
      </c>
      <c r="F532" s="871">
        <v>2025.0</v>
      </c>
      <c r="G532" s="871" t="s">
        <v>211</v>
      </c>
      <c r="H532" s="868"/>
    </row>
    <row r="533">
      <c r="A533" s="948">
        <v>2426.0</v>
      </c>
      <c r="B533" s="870" t="s">
        <v>322</v>
      </c>
      <c r="C533" s="870" t="s">
        <v>1604</v>
      </c>
      <c r="D533" s="870" t="s">
        <v>316</v>
      </c>
      <c r="E533" s="871" t="s">
        <v>195</v>
      </c>
      <c r="F533" s="871">
        <v>2025.0</v>
      </c>
      <c r="G533" s="871" t="s">
        <v>196</v>
      </c>
      <c r="H533" s="868"/>
    </row>
    <row r="534">
      <c r="A534" s="948">
        <v>2315.0</v>
      </c>
      <c r="B534" s="870" t="s">
        <v>1607</v>
      </c>
      <c r="C534" s="870" t="s">
        <v>1604</v>
      </c>
      <c r="D534" s="870" t="s">
        <v>316</v>
      </c>
      <c r="E534" s="871" t="s">
        <v>192</v>
      </c>
      <c r="F534" s="871">
        <v>2025.0</v>
      </c>
      <c r="G534" s="871" t="s">
        <v>198</v>
      </c>
      <c r="H534" s="868"/>
    </row>
    <row r="535">
      <c r="A535" s="948">
        <v>2228.0</v>
      </c>
      <c r="B535" s="870" t="s">
        <v>317</v>
      </c>
      <c r="C535" s="870" t="s">
        <v>1604</v>
      </c>
      <c r="D535" s="870" t="s">
        <v>316</v>
      </c>
      <c r="E535" s="871" t="s">
        <v>192</v>
      </c>
      <c r="F535" s="871">
        <v>2026.0</v>
      </c>
      <c r="G535" s="871" t="s">
        <v>198</v>
      </c>
      <c r="H535" s="868"/>
    </row>
    <row r="536">
      <c r="A536" s="948">
        <v>1970.0</v>
      </c>
      <c r="B536" s="870" t="s">
        <v>315</v>
      </c>
      <c r="C536" s="870" t="s">
        <v>1604</v>
      </c>
      <c r="D536" s="870" t="s">
        <v>316</v>
      </c>
      <c r="E536" s="871" t="s">
        <v>195</v>
      </c>
      <c r="F536" s="871">
        <v>2026.0</v>
      </c>
      <c r="G536" s="871" t="s">
        <v>193</v>
      </c>
      <c r="H536" s="868"/>
    </row>
    <row r="537">
      <c r="A537" s="948">
        <v>10323.0</v>
      </c>
      <c r="B537" s="870" t="s">
        <v>396</v>
      </c>
      <c r="C537" s="870" t="s">
        <v>1604</v>
      </c>
      <c r="D537" s="870" t="s">
        <v>321</v>
      </c>
      <c r="E537" s="871" t="s">
        <v>114</v>
      </c>
      <c r="F537" s="871">
        <v>2025.0</v>
      </c>
      <c r="G537" s="871" t="s">
        <v>198</v>
      </c>
      <c r="H537" s="868"/>
    </row>
    <row r="538">
      <c r="A538" s="948">
        <v>9941.0</v>
      </c>
      <c r="B538" s="870" t="s">
        <v>1608</v>
      </c>
      <c r="C538" s="870" t="s">
        <v>1604</v>
      </c>
      <c r="D538" s="870" t="s">
        <v>321</v>
      </c>
      <c r="E538" s="871" t="s">
        <v>195</v>
      </c>
      <c r="F538" s="871">
        <v>2025.0</v>
      </c>
      <c r="G538" s="871" t="s">
        <v>198</v>
      </c>
      <c r="H538" s="868"/>
    </row>
    <row r="539">
      <c r="A539" s="948">
        <v>9473.0</v>
      </c>
      <c r="B539" s="870" t="s">
        <v>351</v>
      </c>
      <c r="C539" s="870" t="s">
        <v>1604</v>
      </c>
      <c r="D539" s="870" t="s">
        <v>321</v>
      </c>
      <c r="E539" s="871" t="s">
        <v>192</v>
      </c>
      <c r="F539" s="871">
        <v>2026.0</v>
      </c>
      <c r="G539" s="871" t="s">
        <v>198</v>
      </c>
      <c r="H539" s="868"/>
    </row>
    <row r="540">
      <c r="A540" s="948">
        <v>6908.0</v>
      </c>
      <c r="B540" s="870" t="s">
        <v>342</v>
      </c>
      <c r="C540" s="870" t="s">
        <v>1604</v>
      </c>
      <c r="D540" s="870" t="s">
        <v>321</v>
      </c>
      <c r="E540" s="871" t="s">
        <v>192</v>
      </c>
      <c r="F540" s="871">
        <v>2026.0</v>
      </c>
      <c r="G540" s="871" t="s">
        <v>193</v>
      </c>
      <c r="H540" s="868"/>
    </row>
    <row r="541">
      <c r="A541" s="948">
        <v>5984.0</v>
      </c>
      <c r="B541" s="870" t="s">
        <v>339</v>
      </c>
      <c r="C541" s="870" t="s">
        <v>1604</v>
      </c>
      <c r="D541" s="870" t="s">
        <v>321</v>
      </c>
      <c r="E541" s="871" t="s">
        <v>192</v>
      </c>
      <c r="F541" s="871">
        <v>2025.0</v>
      </c>
      <c r="G541" s="871" t="s">
        <v>201</v>
      </c>
      <c r="H541" s="868"/>
    </row>
    <row r="542">
      <c r="A542" s="948">
        <v>4517.0</v>
      </c>
      <c r="B542" s="870" t="s">
        <v>1609</v>
      </c>
      <c r="C542" s="870" t="s">
        <v>1604</v>
      </c>
      <c r="D542" s="870" t="s">
        <v>321</v>
      </c>
      <c r="E542" s="871" t="s">
        <v>192</v>
      </c>
      <c r="F542" s="871">
        <v>2025.0</v>
      </c>
      <c r="G542" s="871" t="s">
        <v>201</v>
      </c>
      <c r="H542" s="868"/>
    </row>
    <row r="543">
      <c r="A543" s="948">
        <v>2344.0</v>
      </c>
      <c r="B543" s="870" t="s">
        <v>320</v>
      </c>
      <c r="C543" s="870" t="s">
        <v>1604</v>
      </c>
      <c r="D543" s="870" t="s">
        <v>321</v>
      </c>
      <c r="E543" s="871" t="s">
        <v>192</v>
      </c>
      <c r="F543" s="871">
        <v>2025.0</v>
      </c>
      <c r="G543" s="871" t="s">
        <v>198</v>
      </c>
      <c r="H543" s="868"/>
    </row>
    <row r="544">
      <c r="A544" s="948">
        <v>2341.0</v>
      </c>
      <c r="B544" s="870" t="s">
        <v>1610</v>
      </c>
      <c r="C544" s="870" t="s">
        <v>1604</v>
      </c>
      <c r="D544" s="870" t="s">
        <v>321</v>
      </c>
      <c r="E544" s="871" t="s">
        <v>192</v>
      </c>
      <c r="F544" s="871">
        <v>2025.0</v>
      </c>
      <c r="G544" s="871" t="s">
        <v>198</v>
      </c>
      <c r="H544" s="868"/>
    </row>
    <row r="545">
      <c r="A545" s="948">
        <v>10406.0</v>
      </c>
      <c r="B545" s="870" t="s">
        <v>507</v>
      </c>
      <c r="C545" s="870" t="s">
        <v>1611</v>
      </c>
      <c r="D545" s="870" t="s">
        <v>433</v>
      </c>
      <c r="E545" s="871" t="s">
        <v>257</v>
      </c>
      <c r="F545" s="871">
        <v>2025.0</v>
      </c>
      <c r="G545" s="871" t="s">
        <v>201</v>
      </c>
      <c r="H545" s="868"/>
    </row>
    <row r="546">
      <c r="A546" s="948">
        <v>10252.0</v>
      </c>
      <c r="B546" s="870" t="s">
        <v>497</v>
      </c>
      <c r="C546" s="870" t="s">
        <v>1611</v>
      </c>
      <c r="D546" s="870" t="s">
        <v>433</v>
      </c>
      <c r="E546" s="871" t="s">
        <v>216</v>
      </c>
      <c r="F546" s="871">
        <v>2026.0</v>
      </c>
      <c r="G546" s="871" t="s">
        <v>255</v>
      </c>
      <c r="H546" s="868"/>
    </row>
    <row r="547">
      <c r="A547" s="948">
        <v>10105.0</v>
      </c>
      <c r="B547" s="870" t="s">
        <v>486</v>
      </c>
      <c r="C547" s="870" t="s">
        <v>1611</v>
      </c>
      <c r="D547" s="870" t="s">
        <v>433</v>
      </c>
      <c r="E547" s="871" t="s">
        <v>114</v>
      </c>
      <c r="F547" s="871">
        <v>2026.0</v>
      </c>
      <c r="G547" s="871" t="s">
        <v>193</v>
      </c>
      <c r="H547" s="868"/>
    </row>
    <row r="548">
      <c r="A548" s="948">
        <v>9947.0</v>
      </c>
      <c r="B548" s="870" t="s">
        <v>482</v>
      </c>
      <c r="C548" s="870" t="s">
        <v>1611</v>
      </c>
      <c r="D548" s="870" t="s">
        <v>433</v>
      </c>
      <c r="E548" s="871" t="s">
        <v>195</v>
      </c>
      <c r="F548" s="871">
        <v>2025.0</v>
      </c>
      <c r="G548" s="871" t="s">
        <v>193</v>
      </c>
      <c r="H548" s="868"/>
    </row>
    <row r="549">
      <c r="A549" s="948">
        <v>9569.0</v>
      </c>
      <c r="B549" s="870" t="s">
        <v>478</v>
      </c>
      <c r="C549" s="870" t="s">
        <v>1611</v>
      </c>
      <c r="D549" s="870" t="s">
        <v>433</v>
      </c>
      <c r="E549" s="871" t="s">
        <v>114</v>
      </c>
      <c r="F549" s="871">
        <v>2025.0</v>
      </c>
      <c r="G549" s="871" t="s">
        <v>201</v>
      </c>
      <c r="H549" s="868"/>
    </row>
    <row r="550">
      <c r="A550" s="948">
        <v>8632.0</v>
      </c>
      <c r="B550" s="870" t="s">
        <v>469</v>
      </c>
      <c r="C550" s="870" t="s">
        <v>1611</v>
      </c>
      <c r="D550" s="870" t="s">
        <v>433</v>
      </c>
      <c r="E550" s="871" t="s">
        <v>192</v>
      </c>
      <c r="F550" s="871">
        <v>2025.0</v>
      </c>
      <c r="G550" s="871" t="s">
        <v>198</v>
      </c>
      <c r="H550" s="868"/>
    </row>
    <row r="551">
      <c r="A551" s="948">
        <v>4506.0</v>
      </c>
      <c r="B551" s="870" t="s">
        <v>458</v>
      </c>
      <c r="C551" s="870" t="s">
        <v>1611</v>
      </c>
      <c r="D551" s="870" t="s">
        <v>433</v>
      </c>
      <c r="E551" s="871" t="s">
        <v>192</v>
      </c>
      <c r="F551" s="871">
        <v>2025.0</v>
      </c>
      <c r="G551" s="871" t="s">
        <v>193</v>
      </c>
      <c r="H551" s="868"/>
    </row>
    <row r="552">
      <c r="A552" s="948">
        <v>4504.0</v>
      </c>
      <c r="B552" s="870" t="s">
        <v>457</v>
      </c>
      <c r="C552" s="870" t="s">
        <v>1611</v>
      </c>
      <c r="D552" s="870" t="s">
        <v>433</v>
      </c>
      <c r="E552" s="871" t="s">
        <v>192</v>
      </c>
      <c r="F552" s="871">
        <v>2025.0</v>
      </c>
      <c r="G552" s="871" t="s">
        <v>198</v>
      </c>
      <c r="H552" s="868"/>
    </row>
    <row r="553">
      <c r="A553" s="948">
        <v>4503.0</v>
      </c>
      <c r="B553" s="870" t="s">
        <v>456</v>
      </c>
      <c r="C553" s="870" t="s">
        <v>1611</v>
      </c>
      <c r="D553" s="870" t="s">
        <v>433</v>
      </c>
      <c r="E553" s="871" t="s">
        <v>257</v>
      </c>
      <c r="F553" s="871">
        <v>2025.0</v>
      </c>
      <c r="G553" s="871" t="s">
        <v>198</v>
      </c>
      <c r="H553" s="868"/>
    </row>
    <row r="554">
      <c r="A554" s="948">
        <v>4344.0</v>
      </c>
      <c r="B554" s="870" t="s">
        <v>455</v>
      </c>
      <c r="C554" s="870" t="s">
        <v>1611</v>
      </c>
      <c r="D554" s="870" t="s">
        <v>433</v>
      </c>
      <c r="E554" s="871" t="s">
        <v>192</v>
      </c>
      <c r="F554" s="871">
        <v>2025.0</v>
      </c>
      <c r="G554" s="871" t="s">
        <v>198</v>
      </c>
      <c r="H554" s="868"/>
    </row>
    <row r="555">
      <c r="A555" s="948">
        <v>3741.0</v>
      </c>
      <c r="B555" s="870" t="s">
        <v>1612</v>
      </c>
      <c r="C555" s="870" t="s">
        <v>1611</v>
      </c>
      <c r="D555" s="870" t="s">
        <v>433</v>
      </c>
      <c r="E555" s="871" t="s">
        <v>195</v>
      </c>
      <c r="F555" s="871">
        <v>2025.0</v>
      </c>
      <c r="G555" s="871" t="s">
        <v>198</v>
      </c>
      <c r="H555" s="868"/>
    </row>
    <row r="556">
      <c r="A556" s="948">
        <v>2986.0</v>
      </c>
      <c r="B556" s="870" t="s">
        <v>450</v>
      </c>
      <c r="C556" s="870" t="s">
        <v>1611</v>
      </c>
      <c r="D556" s="870" t="s">
        <v>433</v>
      </c>
      <c r="E556" s="871" t="s">
        <v>195</v>
      </c>
      <c r="F556" s="871">
        <v>2026.0</v>
      </c>
      <c r="G556" s="871" t="s">
        <v>211</v>
      </c>
      <c r="H556" s="868"/>
    </row>
    <row r="557">
      <c r="A557" s="948">
        <v>2858.0</v>
      </c>
      <c r="B557" s="870" t="s">
        <v>441</v>
      </c>
      <c r="C557" s="870" t="s">
        <v>1611</v>
      </c>
      <c r="D557" s="870" t="s">
        <v>433</v>
      </c>
      <c r="E557" s="871" t="s">
        <v>192</v>
      </c>
      <c r="F557" s="871">
        <v>2025.0</v>
      </c>
      <c r="G557" s="871" t="s">
        <v>198</v>
      </c>
      <c r="H557" s="868"/>
    </row>
    <row r="558">
      <c r="A558" s="948">
        <v>1314.0</v>
      </c>
      <c r="B558" s="870" t="s">
        <v>432</v>
      </c>
      <c r="C558" s="870" t="s">
        <v>1611</v>
      </c>
      <c r="D558" s="870" t="s">
        <v>433</v>
      </c>
      <c r="E558" s="871" t="s">
        <v>195</v>
      </c>
      <c r="F558" s="871">
        <v>2026.0</v>
      </c>
      <c r="G558" s="871" t="s">
        <v>196</v>
      </c>
      <c r="H558" s="868"/>
    </row>
    <row r="559">
      <c r="A559" s="948">
        <v>10016.0</v>
      </c>
      <c r="B559" s="870" t="s">
        <v>483</v>
      </c>
      <c r="C559" s="870" t="s">
        <v>1611</v>
      </c>
      <c r="D559" s="870" t="s">
        <v>431</v>
      </c>
      <c r="E559" s="871" t="s">
        <v>195</v>
      </c>
      <c r="F559" s="871">
        <v>2026.0</v>
      </c>
      <c r="G559" s="871" t="s">
        <v>196</v>
      </c>
      <c r="H559" s="868"/>
    </row>
    <row r="560">
      <c r="A560" s="948">
        <v>4686.0</v>
      </c>
      <c r="B560" s="870" t="s">
        <v>460</v>
      </c>
      <c r="C560" s="870" t="s">
        <v>1611</v>
      </c>
      <c r="D560" s="870" t="s">
        <v>431</v>
      </c>
      <c r="E560" s="871" t="s">
        <v>195</v>
      </c>
      <c r="F560" s="871">
        <v>2025.0</v>
      </c>
      <c r="G560" s="871" t="s">
        <v>211</v>
      </c>
      <c r="H560" s="868"/>
    </row>
    <row r="561">
      <c r="A561" s="948">
        <v>2886.0</v>
      </c>
      <c r="B561" s="870" t="s">
        <v>444</v>
      </c>
      <c r="C561" s="870" t="s">
        <v>1611</v>
      </c>
      <c r="D561" s="870" t="s">
        <v>431</v>
      </c>
      <c r="E561" s="871" t="s">
        <v>195</v>
      </c>
      <c r="F561" s="871">
        <v>2026.0</v>
      </c>
      <c r="G561" s="871" t="s">
        <v>196</v>
      </c>
      <c r="H561" s="868"/>
    </row>
    <row r="562">
      <c r="A562" s="948">
        <v>2874.0</v>
      </c>
      <c r="B562" s="870" t="s">
        <v>443</v>
      </c>
      <c r="C562" s="870" t="s">
        <v>1611</v>
      </c>
      <c r="D562" s="870" t="s">
        <v>431</v>
      </c>
      <c r="E562" s="871" t="s">
        <v>195</v>
      </c>
      <c r="F562" s="871">
        <v>2025.0</v>
      </c>
      <c r="G562" s="871" t="s">
        <v>211</v>
      </c>
      <c r="H562" s="868"/>
    </row>
    <row r="563">
      <c r="A563" s="948">
        <v>2864.0</v>
      </c>
      <c r="B563" s="870" t="s">
        <v>442</v>
      </c>
      <c r="C563" s="870" t="s">
        <v>1611</v>
      </c>
      <c r="D563" s="870" t="s">
        <v>431</v>
      </c>
      <c r="E563" s="871" t="s">
        <v>192</v>
      </c>
      <c r="F563" s="871">
        <v>2025.0</v>
      </c>
      <c r="G563" s="871" t="s">
        <v>198</v>
      </c>
      <c r="H563" s="868"/>
    </row>
    <row r="564">
      <c r="A564" s="948">
        <v>1071.0</v>
      </c>
      <c r="B564" s="870" t="s">
        <v>430</v>
      </c>
      <c r="C564" s="870" t="s">
        <v>1611</v>
      </c>
      <c r="D564" s="870" t="s">
        <v>431</v>
      </c>
      <c r="E564" s="871" t="s">
        <v>192</v>
      </c>
      <c r="F564" s="871">
        <v>2025.0</v>
      </c>
      <c r="G564" s="871" t="s">
        <v>196</v>
      </c>
      <c r="H564" s="868"/>
    </row>
    <row r="565">
      <c r="A565" s="948">
        <v>10448.0</v>
      </c>
      <c r="B565" s="870" t="s">
        <v>1613</v>
      </c>
      <c r="C565" s="870" t="s">
        <v>1611</v>
      </c>
      <c r="D565" s="870" t="s">
        <v>446</v>
      </c>
      <c r="E565" s="871" t="s">
        <v>221</v>
      </c>
      <c r="F565" s="871">
        <v>2025.0</v>
      </c>
      <c r="G565" s="871" t="s">
        <v>201</v>
      </c>
      <c r="H565" s="868"/>
    </row>
    <row r="566">
      <c r="A566" s="948">
        <v>10379.0</v>
      </c>
      <c r="B566" s="870" t="s">
        <v>506</v>
      </c>
      <c r="C566" s="870" t="s">
        <v>1611</v>
      </c>
      <c r="D566" s="870" t="s">
        <v>446</v>
      </c>
      <c r="E566" s="871" t="s">
        <v>114</v>
      </c>
      <c r="F566" s="871">
        <v>2025.0</v>
      </c>
      <c r="G566" s="871" t="s">
        <v>201</v>
      </c>
      <c r="H566" s="868"/>
    </row>
    <row r="567">
      <c r="A567" s="948">
        <v>10320.0</v>
      </c>
      <c r="B567" s="870" t="s">
        <v>504</v>
      </c>
      <c r="C567" s="870" t="s">
        <v>1611</v>
      </c>
      <c r="D567" s="870" t="s">
        <v>446</v>
      </c>
      <c r="E567" s="871" t="s">
        <v>221</v>
      </c>
      <c r="F567" s="871">
        <v>2025.0</v>
      </c>
      <c r="G567" s="871" t="s">
        <v>201</v>
      </c>
      <c r="H567" s="868"/>
    </row>
    <row r="568">
      <c r="A568" s="948">
        <v>10279.0</v>
      </c>
      <c r="B568" s="870" t="s">
        <v>501</v>
      </c>
      <c r="C568" s="870" t="s">
        <v>1611</v>
      </c>
      <c r="D568" s="870" t="s">
        <v>446</v>
      </c>
      <c r="E568" s="871" t="s">
        <v>114</v>
      </c>
      <c r="F568" s="871">
        <v>2025.0</v>
      </c>
      <c r="G568" s="871" t="s">
        <v>201</v>
      </c>
      <c r="H568" s="868"/>
    </row>
    <row r="569">
      <c r="A569" s="948">
        <v>10272.0</v>
      </c>
      <c r="B569" s="870" t="s">
        <v>499</v>
      </c>
      <c r="C569" s="870" t="s">
        <v>1611</v>
      </c>
      <c r="D569" s="870" t="s">
        <v>446</v>
      </c>
      <c r="E569" s="871" t="s">
        <v>114</v>
      </c>
      <c r="F569" s="871">
        <v>2025.0</v>
      </c>
      <c r="G569" s="871" t="s">
        <v>198</v>
      </c>
      <c r="H569" s="868"/>
    </row>
    <row r="570">
      <c r="A570" s="948">
        <v>10212.0</v>
      </c>
      <c r="B570" s="870" t="s">
        <v>496</v>
      </c>
      <c r="C570" s="870" t="s">
        <v>1611</v>
      </c>
      <c r="D570" s="870" t="s">
        <v>446</v>
      </c>
      <c r="E570" s="871" t="s">
        <v>114</v>
      </c>
      <c r="F570" s="871">
        <v>2025.0</v>
      </c>
      <c r="G570" s="871" t="s">
        <v>193</v>
      </c>
      <c r="H570" s="868"/>
    </row>
    <row r="571">
      <c r="A571" s="948">
        <v>10211.0</v>
      </c>
      <c r="B571" s="870" t="s">
        <v>495</v>
      </c>
      <c r="C571" s="870" t="s">
        <v>1611</v>
      </c>
      <c r="D571" s="870" t="s">
        <v>446</v>
      </c>
      <c r="E571" s="871" t="s">
        <v>114</v>
      </c>
      <c r="F571" s="871">
        <v>2025.0</v>
      </c>
      <c r="G571" s="871" t="s">
        <v>193</v>
      </c>
      <c r="H571" s="868"/>
    </row>
    <row r="572">
      <c r="A572" s="948">
        <v>10210.0</v>
      </c>
      <c r="B572" s="870" t="s">
        <v>494</v>
      </c>
      <c r="C572" s="870" t="s">
        <v>1611</v>
      </c>
      <c r="D572" s="870" t="s">
        <v>446</v>
      </c>
      <c r="E572" s="871" t="s">
        <v>114</v>
      </c>
      <c r="F572" s="871">
        <v>2025.0</v>
      </c>
      <c r="G572" s="871" t="s">
        <v>201</v>
      </c>
      <c r="H572" s="868"/>
    </row>
    <row r="573">
      <c r="A573" s="948">
        <v>10031.0</v>
      </c>
      <c r="B573" s="870" t="s">
        <v>484</v>
      </c>
      <c r="C573" s="870" t="s">
        <v>1611</v>
      </c>
      <c r="D573" s="870" t="s">
        <v>446</v>
      </c>
      <c r="E573" s="871" t="s">
        <v>195</v>
      </c>
      <c r="F573" s="871">
        <v>2025.0</v>
      </c>
      <c r="G573" s="871" t="s">
        <v>198</v>
      </c>
      <c r="H573" s="868"/>
    </row>
    <row r="574">
      <c r="A574" s="948">
        <v>9928.0</v>
      </c>
      <c r="B574" s="870" t="s">
        <v>481</v>
      </c>
      <c r="C574" s="870" t="s">
        <v>1611</v>
      </c>
      <c r="D574" s="870" t="s">
        <v>446</v>
      </c>
      <c r="E574" s="871" t="s">
        <v>216</v>
      </c>
      <c r="F574" s="871">
        <v>2026.0</v>
      </c>
      <c r="G574" s="871" t="s">
        <v>255</v>
      </c>
      <c r="H574" s="868"/>
    </row>
    <row r="575">
      <c r="A575" s="948">
        <v>9331.0</v>
      </c>
      <c r="B575" s="870" t="s">
        <v>473</v>
      </c>
      <c r="C575" s="870" t="s">
        <v>1611</v>
      </c>
      <c r="D575" s="870" t="s">
        <v>446</v>
      </c>
      <c r="E575" s="871" t="s">
        <v>114</v>
      </c>
      <c r="F575" s="871">
        <v>2026.0</v>
      </c>
      <c r="G575" s="871" t="s">
        <v>211</v>
      </c>
      <c r="H575" s="868"/>
    </row>
    <row r="576">
      <c r="A576" s="948">
        <v>6961.0</v>
      </c>
      <c r="B576" s="870" t="s">
        <v>466</v>
      </c>
      <c r="C576" s="870" t="s">
        <v>1611</v>
      </c>
      <c r="D576" s="870" t="s">
        <v>446</v>
      </c>
      <c r="E576" s="871" t="s">
        <v>257</v>
      </c>
      <c r="F576" s="871">
        <v>2025.0</v>
      </c>
      <c r="G576" s="871" t="s">
        <v>196</v>
      </c>
      <c r="H576" s="868"/>
    </row>
    <row r="577">
      <c r="A577" s="948">
        <v>5161.0</v>
      </c>
      <c r="B577" s="870" t="s">
        <v>461</v>
      </c>
      <c r="C577" s="870" t="s">
        <v>1611</v>
      </c>
      <c r="D577" s="870" t="s">
        <v>446</v>
      </c>
      <c r="E577" s="871" t="s">
        <v>195</v>
      </c>
      <c r="F577" s="871">
        <v>2025.0</v>
      </c>
      <c r="G577" s="871" t="s">
        <v>193</v>
      </c>
      <c r="H577" s="868"/>
    </row>
    <row r="578">
      <c r="A578" s="948">
        <v>4222.0</v>
      </c>
      <c r="B578" s="870" t="s">
        <v>454</v>
      </c>
      <c r="C578" s="870" t="s">
        <v>1611</v>
      </c>
      <c r="D578" s="870" t="s">
        <v>446</v>
      </c>
      <c r="E578" s="871" t="s">
        <v>195</v>
      </c>
      <c r="F578" s="871">
        <v>2025.0</v>
      </c>
      <c r="G578" s="871" t="s">
        <v>196</v>
      </c>
      <c r="H578" s="868"/>
    </row>
    <row r="579">
      <c r="A579" s="948">
        <v>4220.0</v>
      </c>
      <c r="B579" s="870" t="s">
        <v>1614</v>
      </c>
      <c r="C579" s="870" t="s">
        <v>1611</v>
      </c>
      <c r="D579" s="870" t="s">
        <v>446</v>
      </c>
      <c r="E579" s="871" t="s">
        <v>195</v>
      </c>
      <c r="F579" s="871">
        <v>2025.0</v>
      </c>
      <c r="G579" s="871" t="s">
        <v>196</v>
      </c>
      <c r="H579" s="868"/>
    </row>
    <row r="580">
      <c r="A580" s="948">
        <v>2902.0</v>
      </c>
      <c r="B580" s="870" t="s">
        <v>445</v>
      </c>
      <c r="C580" s="870" t="s">
        <v>1611</v>
      </c>
      <c r="D580" s="870" t="s">
        <v>446</v>
      </c>
      <c r="E580" s="871" t="s">
        <v>195</v>
      </c>
      <c r="F580" s="871">
        <v>2025.0</v>
      </c>
      <c r="G580" s="871" t="s">
        <v>211</v>
      </c>
      <c r="H580" s="868"/>
    </row>
    <row r="581">
      <c r="A581" s="948">
        <v>1794.0</v>
      </c>
      <c r="B581" s="870" t="s">
        <v>1615</v>
      </c>
      <c r="C581" s="870" t="s">
        <v>1611</v>
      </c>
      <c r="D581" s="870" t="s">
        <v>446</v>
      </c>
      <c r="E581" s="871" t="s">
        <v>195</v>
      </c>
      <c r="F581" s="871">
        <v>2025.0</v>
      </c>
      <c r="G581" s="871" t="s">
        <v>193</v>
      </c>
      <c r="H581" s="868"/>
    </row>
    <row r="582">
      <c r="A582" s="948">
        <v>18.0</v>
      </c>
      <c r="B582" s="870" t="s">
        <v>452</v>
      </c>
      <c r="C582" s="870" t="s">
        <v>1611</v>
      </c>
      <c r="D582" s="870" t="s">
        <v>446</v>
      </c>
      <c r="E582" s="871" t="s">
        <v>192</v>
      </c>
      <c r="F582" s="871">
        <v>2025.0</v>
      </c>
      <c r="G582" s="871" t="s">
        <v>201</v>
      </c>
      <c r="H582" s="868"/>
    </row>
    <row r="583">
      <c r="A583" s="948">
        <v>10376.0</v>
      </c>
      <c r="B583" s="870" t="s">
        <v>505</v>
      </c>
      <c r="C583" s="870" t="s">
        <v>1611</v>
      </c>
      <c r="D583" s="870" t="s">
        <v>435</v>
      </c>
      <c r="E583" s="871" t="s">
        <v>114</v>
      </c>
      <c r="F583" s="871">
        <v>2025.0</v>
      </c>
      <c r="G583" s="871" t="s">
        <v>201</v>
      </c>
      <c r="H583" s="868"/>
    </row>
    <row r="584">
      <c r="A584" s="948">
        <v>10254.0</v>
      </c>
      <c r="B584" s="870" t="s">
        <v>498</v>
      </c>
      <c r="C584" s="870" t="s">
        <v>1611</v>
      </c>
      <c r="D584" s="870" t="s">
        <v>435</v>
      </c>
      <c r="E584" s="871" t="s">
        <v>195</v>
      </c>
      <c r="F584" s="871">
        <v>2025.0</v>
      </c>
      <c r="G584" s="871" t="s">
        <v>198</v>
      </c>
      <c r="H584" s="868"/>
    </row>
    <row r="585">
      <c r="A585" s="948">
        <v>10193.0</v>
      </c>
      <c r="B585" s="870" t="s">
        <v>492</v>
      </c>
      <c r="C585" s="870" t="s">
        <v>1611</v>
      </c>
      <c r="D585" s="870" t="s">
        <v>435</v>
      </c>
      <c r="E585" s="871" t="s">
        <v>114</v>
      </c>
      <c r="F585" s="871">
        <v>2025.0</v>
      </c>
      <c r="G585" s="871" t="s">
        <v>198</v>
      </c>
      <c r="H585" s="868"/>
    </row>
    <row r="586">
      <c r="A586" s="948">
        <v>10189.0</v>
      </c>
      <c r="B586" s="870" t="s">
        <v>490</v>
      </c>
      <c r="C586" s="870" t="s">
        <v>1611</v>
      </c>
      <c r="D586" s="870" t="s">
        <v>435</v>
      </c>
      <c r="E586" s="871" t="s">
        <v>114</v>
      </c>
      <c r="F586" s="871">
        <v>2025.0</v>
      </c>
      <c r="G586" s="871" t="s">
        <v>193</v>
      </c>
      <c r="H586" s="868"/>
    </row>
    <row r="587">
      <c r="A587" s="948">
        <v>10161.0</v>
      </c>
      <c r="B587" s="870" t="s">
        <v>489</v>
      </c>
      <c r="C587" s="870" t="s">
        <v>1611</v>
      </c>
      <c r="D587" s="870" t="s">
        <v>435</v>
      </c>
      <c r="E587" s="871" t="s">
        <v>195</v>
      </c>
      <c r="F587" s="871">
        <v>2025.0</v>
      </c>
      <c r="G587" s="871" t="s">
        <v>198</v>
      </c>
      <c r="H587" s="868"/>
    </row>
    <row r="588">
      <c r="A588" s="948">
        <v>10090.0</v>
      </c>
      <c r="B588" s="870" t="s">
        <v>485</v>
      </c>
      <c r="C588" s="870" t="s">
        <v>1611</v>
      </c>
      <c r="D588" s="870" t="s">
        <v>435</v>
      </c>
      <c r="E588" s="871" t="s">
        <v>195</v>
      </c>
      <c r="F588" s="871">
        <v>2025.0</v>
      </c>
      <c r="G588" s="871" t="s">
        <v>198</v>
      </c>
      <c r="H588" s="868"/>
    </row>
    <row r="589">
      <c r="A589" s="948">
        <v>9580.0</v>
      </c>
      <c r="B589" s="870" t="s">
        <v>480</v>
      </c>
      <c r="C589" s="870" t="s">
        <v>1611</v>
      </c>
      <c r="D589" s="870" t="s">
        <v>435</v>
      </c>
      <c r="E589" s="871" t="s">
        <v>195</v>
      </c>
      <c r="F589" s="871">
        <v>2025.0</v>
      </c>
      <c r="G589" s="871" t="s">
        <v>201</v>
      </c>
      <c r="H589" s="868"/>
    </row>
    <row r="590">
      <c r="A590" s="948">
        <v>9485.0</v>
      </c>
      <c r="B590" s="870" t="s">
        <v>477</v>
      </c>
      <c r="C590" s="870" t="s">
        <v>1611</v>
      </c>
      <c r="D590" s="870" t="s">
        <v>435</v>
      </c>
      <c r="E590" s="871" t="s">
        <v>195</v>
      </c>
      <c r="F590" s="871">
        <v>2025.0</v>
      </c>
      <c r="G590" s="871" t="s">
        <v>201</v>
      </c>
      <c r="H590" s="868"/>
    </row>
    <row r="591">
      <c r="A591" s="948">
        <v>9484.0</v>
      </c>
      <c r="B591" s="870" t="s">
        <v>476</v>
      </c>
      <c r="C591" s="870" t="s">
        <v>1611</v>
      </c>
      <c r="D591" s="870" t="s">
        <v>435</v>
      </c>
      <c r="E591" s="871" t="s">
        <v>257</v>
      </c>
      <c r="F591" s="871">
        <v>2025.0</v>
      </c>
      <c r="G591" s="871" t="s">
        <v>198</v>
      </c>
      <c r="H591" s="868"/>
    </row>
    <row r="592">
      <c r="A592" s="948">
        <v>9409.0</v>
      </c>
      <c r="B592" s="870" t="s">
        <v>474</v>
      </c>
      <c r="C592" s="870" t="s">
        <v>1611</v>
      </c>
      <c r="D592" s="870" t="s">
        <v>435</v>
      </c>
      <c r="E592" s="871" t="s">
        <v>114</v>
      </c>
      <c r="F592" s="871">
        <v>2025.0</v>
      </c>
      <c r="G592" s="871" t="s">
        <v>211</v>
      </c>
      <c r="H592" s="868"/>
    </row>
    <row r="593">
      <c r="A593" s="948">
        <v>9220.0</v>
      </c>
      <c r="B593" s="870" t="s">
        <v>472</v>
      </c>
      <c r="C593" s="870" t="s">
        <v>1611</v>
      </c>
      <c r="D593" s="870" t="s">
        <v>435</v>
      </c>
      <c r="E593" s="871" t="s">
        <v>114</v>
      </c>
      <c r="F593" s="871">
        <v>2025.0</v>
      </c>
      <c r="G593" s="871" t="s">
        <v>193</v>
      </c>
      <c r="H593" s="868"/>
    </row>
    <row r="594">
      <c r="A594" s="948">
        <v>9088.0</v>
      </c>
      <c r="B594" s="870" t="s">
        <v>1616</v>
      </c>
      <c r="C594" s="870" t="s">
        <v>1611</v>
      </c>
      <c r="D594" s="870" t="s">
        <v>435</v>
      </c>
      <c r="E594" s="871" t="s">
        <v>192</v>
      </c>
      <c r="F594" s="871">
        <v>2025.0</v>
      </c>
      <c r="G594" s="871" t="s">
        <v>198</v>
      </c>
      <c r="H594" s="868"/>
    </row>
    <row r="595">
      <c r="A595" s="948">
        <v>6737.0</v>
      </c>
      <c r="B595" s="870" t="s">
        <v>1617</v>
      </c>
      <c r="C595" s="870" t="s">
        <v>1611</v>
      </c>
      <c r="D595" s="870" t="s">
        <v>435</v>
      </c>
      <c r="E595" s="871" t="s">
        <v>249</v>
      </c>
      <c r="F595" s="871">
        <v>2025.0</v>
      </c>
      <c r="G595" s="871" t="s">
        <v>198</v>
      </c>
      <c r="H595" s="868"/>
    </row>
    <row r="596">
      <c r="A596" s="948">
        <v>6701.0</v>
      </c>
      <c r="B596" s="870" t="s">
        <v>464</v>
      </c>
      <c r="C596" s="870" t="s">
        <v>1611</v>
      </c>
      <c r="D596" s="870" t="s">
        <v>435</v>
      </c>
      <c r="E596" s="871" t="s">
        <v>216</v>
      </c>
      <c r="F596" s="871">
        <v>2025.0</v>
      </c>
      <c r="G596" s="871" t="s">
        <v>201</v>
      </c>
      <c r="H596" s="868"/>
    </row>
    <row r="597">
      <c r="A597" s="948">
        <v>2931.0</v>
      </c>
      <c r="B597" s="870" t="s">
        <v>449</v>
      </c>
      <c r="C597" s="870" t="s">
        <v>1611</v>
      </c>
      <c r="D597" s="870" t="s">
        <v>435</v>
      </c>
      <c r="E597" s="871" t="s">
        <v>192</v>
      </c>
      <c r="F597" s="871">
        <v>2025.0</v>
      </c>
      <c r="G597" s="871" t="s">
        <v>198</v>
      </c>
      <c r="H597" s="868"/>
    </row>
    <row r="598">
      <c r="A598" s="948">
        <v>2911.0</v>
      </c>
      <c r="B598" s="870" t="s">
        <v>448</v>
      </c>
      <c r="C598" s="870" t="s">
        <v>1611</v>
      </c>
      <c r="D598" s="870" t="s">
        <v>435</v>
      </c>
      <c r="E598" s="871" t="s">
        <v>216</v>
      </c>
      <c r="F598" s="871">
        <v>2025.0</v>
      </c>
      <c r="G598" s="872"/>
      <c r="H598" s="868"/>
    </row>
    <row r="599">
      <c r="A599" s="948">
        <v>2910.0</v>
      </c>
      <c r="B599" s="870" t="s">
        <v>447</v>
      </c>
      <c r="C599" s="870" t="s">
        <v>1611</v>
      </c>
      <c r="D599" s="870" t="s">
        <v>435</v>
      </c>
      <c r="E599" s="871" t="s">
        <v>192</v>
      </c>
      <c r="F599" s="871">
        <v>2026.0</v>
      </c>
      <c r="G599" s="871" t="s">
        <v>196</v>
      </c>
      <c r="H599" s="868"/>
    </row>
    <row r="600">
      <c r="A600" s="948">
        <v>2474.0</v>
      </c>
      <c r="B600" s="870" t="s">
        <v>436</v>
      </c>
      <c r="C600" s="870" t="s">
        <v>1611</v>
      </c>
      <c r="D600" s="870" t="s">
        <v>435</v>
      </c>
      <c r="E600" s="871" t="s">
        <v>195</v>
      </c>
      <c r="F600" s="871">
        <v>2025.0</v>
      </c>
      <c r="G600" s="871" t="s">
        <v>196</v>
      </c>
      <c r="H600" s="868"/>
    </row>
    <row r="601">
      <c r="A601" s="948">
        <v>2470.0</v>
      </c>
      <c r="B601" s="870" t="s">
        <v>434</v>
      </c>
      <c r="C601" s="870" t="s">
        <v>1611</v>
      </c>
      <c r="D601" s="870" t="s">
        <v>435</v>
      </c>
      <c r="E601" s="871" t="s">
        <v>195</v>
      </c>
      <c r="F601" s="871">
        <v>2025.0</v>
      </c>
      <c r="G601" s="871" t="s">
        <v>198</v>
      </c>
      <c r="H601" s="868"/>
    </row>
    <row r="602">
      <c r="A602" s="948">
        <v>1450.0</v>
      </c>
      <c r="B602" s="870" t="s">
        <v>1618</v>
      </c>
      <c r="C602" s="870" t="s">
        <v>1611</v>
      </c>
      <c r="D602" s="870" t="s">
        <v>435</v>
      </c>
      <c r="E602" s="871" t="s">
        <v>195</v>
      </c>
      <c r="F602" s="871">
        <v>2026.0</v>
      </c>
      <c r="G602" s="871" t="s">
        <v>196</v>
      </c>
      <c r="H602" s="868"/>
    </row>
    <row r="603">
      <c r="A603" s="948">
        <v>10299.0</v>
      </c>
      <c r="B603" s="870" t="s">
        <v>503</v>
      </c>
      <c r="C603" s="870" t="s">
        <v>1611</v>
      </c>
      <c r="D603" s="870" t="s">
        <v>438</v>
      </c>
      <c r="E603" s="871" t="s">
        <v>221</v>
      </c>
      <c r="F603" s="871">
        <v>2025.0</v>
      </c>
      <c r="G603" s="871" t="s">
        <v>193</v>
      </c>
      <c r="H603" s="868"/>
    </row>
    <row r="604">
      <c r="A604" s="948">
        <v>7883.0</v>
      </c>
      <c r="B604" s="870" t="s">
        <v>1619</v>
      </c>
      <c r="C604" s="870" t="s">
        <v>1611</v>
      </c>
      <c r="D604" s="870" t="s">
        <v>438</v>
      </c>
      <c r="E604" s="871" t="s">
        <v>195</v>
      </c>
      <c r="F604" s="871">
        <v>2026.0</v>
      </c>
      <c r="G604" s="871" t="s">
        <v>211</v>
      </c>
      <c r="H604" s="868"/>
    </row>
    <row r="605">
      <c r="A605" s="948">
        <v>6974.0</v>
      </c>
      <c r="B605" s="870" t="s">
        <v>467</v>
      </c>
      <c r="C605" s="870" t="s">
        <v>1611</v>
      </c>
      <c r="D605" s="870" t="s">
        <v>438</v>
      </c>
      <c r="E605" s="871" t="s">
        <v>195</v>
      </c>
      <c r="F605" s="871">
        <v>2026.0</v>
      </c>
      <c r="G605" s="871" t="s">
        <v>196</v>
      </c>
      <c r="H605" s="868"/>
    </row>
    <row r="606">
      <c r="A606" s="948">
        <v>5901.0</v>
      </c>
      <c r="B606" s="870" t="s">
        <v>462</v>
      </c>
      <c r="C606" s="870" t="s">
        <v>1611</v>
      </c>
      <c r="D606" s="870" t="s">
        <v>438</v>
      </c>
      <c r="E606" s="871" t="s">
        <v>192</v>
      </c>
      <c r="F606" s="871">
        <v>2025.0</v>
      </c>
      <c r="G606" s="871" t="s">
        <v>196</v>
      </c>
      <c r="H606" s="868"/>
    </row>
    <row r="607">
      <c r="A607" s="948">
        <v>3725.0</v>
      </c>
      <c r="B607" s="870" t="s">
        <v>453</v>
      </c>
      <c r="C607" s="870" t="s">
        <v>1611</v>
      </c>
      <c r="D607" s="870" t="s">
        <v>438</v>
      </c>
      <c r="E607" s="871" t="s">
        <v>192</v>
      </c>
      <c r="F607" s="871">
        <v>2026.0</v>
      </c>
      <c r="G607" s="871" t="s">
        <v>211</v>
      </c>
      <c r="H607" s="868"/>
    </row>
    <row r="608">
      <c r="A608" s="948">
        <v>3273.0</v>
      </c>
      <c r="B608" s="870" t="s">
        <v>451</v>
      </c>
      <c r="C608" s="870" t="s">
        <v>1611</v>
      </c>
      <c r="D608" s="870" t="s">
        <v>438</v>
      </c>
      <c r="E608" s="871" t="s">
        <v>195</v>
      </c>
      <c r="F608" s="871">
        <v>2026.0</v>
      </c>
      <c r="G608" s="871" t="s">
        <v>196</v>
      </c>
      <c r="H608" s="868"/>
    </row>
    <row r="609">
      <c r="A609" s="948">
        <v>2833.0</v>
      </c>
      <c r="B609" s="870" t="s">
        <v>440</v>
      </c>
      <c r="C609" s="870" t="s">
        <v>1611</v>
      </c>
      <c r="D609" s="870" t="s">
        <v>438</v>
      </c>
      <c r="E609" s="871" t="s">
        <v>192</v>
      </c>
      <c r="F609" s="871">
        <v>2026.0</v>
      </c>
      <c r="G609" s="871" t="s">
        <v>193</v>
      </c>
      <c r="H609" s="868"/>
    </row>
    <row r="610">
      <c r="A610" s="948">
        <v>2830.0</v>
      </c>
      <c r="B610" s="870" t="s">
        <v>437</v>
      </c>
      <c r="C610" s="870" t="s">
        <v>1611</v>
      </c>
      <c r="D610" s="870" t="s">
        <v>438</v>
      </c>
      <c r="E610" s="871" t="s">
        <v>439</v>
      </c>
      <c r="F610" s="871">
        <v>2026.0</v>
      </c>
      <c r="G610" s="871" t="s">
        <v>211</v>
      </c>
      <c r="H610" s="868"/>
    </row>
    <row r="611">
      <c r="A611" s="948">
        <v>10421.0</v>
      </c>
      <c r="B611" s="870" t="s">
        <v>1620</v>
      </c>
      <c r="C611" s="870" t="s">
        <v>1621</v>
      </c>
      <c r="D611" s="870" t="s">
        <v>1030</v>
      </c>
      <c r="E611" s="871" t="s">
        <v>257</v>
      </c>
      <c r="F611" s="871">
        <v>2026.0</v>
      </c>
      <c r="G611" s="871" t="s">
        <v>198</v>
      </c>
      <c r="H611" s="868"/>
    </row>
    <row r="612">
      <c r="A612" s="948">
        <v>10002.0</v>
      </c>
      <c r="B612" s="870" t="s">
        <v>1054</v>
      </c>
      <c r="C612" s="870" t="s">
        <v>1621</v>
      </c>
      <c r="D612" s="870" t="s">
        <v>1030</v>
      </c>
      <c r="E612" s="871" t="s">
        <v>216</v>
      </c>
      <c r="F612" s="871">
        <v>2025.0</v>
      </c>
      <c r="G612" s="871" t="s">
        <v>255</v>
      </c>
      <c r="H612" s="868"/>
    </row>
    <row r="613">
      <c r="A613" s="948">
        <v>9918.0</v>
      </c>
      <c r="B613" s="870" t="s">
        <v>1622</v>
      </c>
      <c r="C613" s="870" t="s">
        <v>1621</v>
      </c>
      <c r="D613" s="870" t="s">
        <v>1030</v>
      </c>
      <c r="E613" s="871" t="s">
        <v>114</v>
      </c>
      <c r="F613" s="871">
        <v>2025.0</v>
      </c>
      <c r="G613" s="871" t="s">
        <v>198</v>
      </c>
      <c r="H613" s="868"/>
    </row>
    <row r="614">
      <c r="A614" s="948">
        <v>9557.0</v>
      </c>
      <c r="B614" s="870" t="s">
        <v>1051</v>
      </c>
      <c r="C614" s="870" t="s">
        <v>1621</v>
      </c>
      <c r="D614" s="870" t="s">
        <v>1030</v>
      </c>
      <c r="E614" s="871" t="s">
        <v>114</v>
      </c>
      <c r="F614" s="871">
        <v>2025.0</v>
      </c>
      <c r="G614" s="871" t="s">
        <v>193</v>
      </c>
      <c r="H614" s="868"/>
    </row>
    <row r="615">
      <c r="A615" s="948">
        <v>7192.0</v>
      </c>
      <c r="B615" s="870" t="s">
        <v>1044</v>
      </c>
      <c r="C615" s="870" t="s">
        <v>1621</v>
      </c>
      <c r="D615" s="870" t="s">
        <v>1030</v>
      </c>
      <c r="E615" s="871" t="s">
        <v>192</v>
      </c>
      <c r="F615" s="871">
        <v>2025.0</v>
      </c>
      <c r="G615" s="871" t="s">
        <v>196</v>
      </c>
      <c r="H615" s="868"/>
    </row>
    <row r="616">
      <c r="A616" s="948">
        <v>6372.0</v>
      </c>
      <c r="B616" s="870" t="s">
        <v>1041</v>
      </c>
      <c r="C616" s="870" t="s">
        <v>1621</v>
      </c>
      <c r="D616" s="870" t="s">
        <v>1030</v>
      </c>
      <c r="E616" s="871" t="s">
        <v>192</v>
      </c>
      <c r="F616" s="871">
        <v>2026.0</v>
      </c>
      <c r="G616" s="871" t="s">
        <v>193</v>
      </c>
      <c r="H616" s="868"/>
    </row>
    <row r="617">
      <c r="A617" s="948">
        <v>6199.0</v>
      </c>
      <c r="B617" s="870" t="s">
        <v>1040</v>
      </c>
      <c r="C617" s="870" t="s">
        <v>1621</v>
      </c>
      <c r="D617" s="870" t="s">
        <v>1030</v>
      </c>
      <c r="E617" s="871" t="s">
        <v>195</v>
      </c>
      <c r="F617" s="871">
        <v>2026.0</v>
      </c>
      <c r="G617" s="871" t="s">
        <v>211</v>
      </c>
      <c r="H617" s="868"/>
    </row>
    <row r="618">
      <c r="A618" s="948">
        <v>4922.0</v>
      </c>
      <c r="B618" s="870" t="s">
        <v>1039</v>
      </c>
      <c r="C618" s="870" t="s">
        <v>1621</v>
      </c>
      <c r="D618" s="870" t="s">
        <v>1030</v>
      </c>
      <c r="E618" s="871" t="s">
        <v>195</v>
      </c>
      <c r="F618" s="871">
        <v>2025.0</v>
      </c>
      <c r="G618" s="871" t="s">
        <v>211</v>
      </c>
      <c r="H618" s="868"/>
    </row>
    <row r="619">
      <c r="A619" s="948">
        <v>4279.0</v>
      </c>
      <c r="B619" s="870" t="s">
        <v>1038</v>
      </c>
      <c r="C619" s="870" t="s">
        <v>1621</v>
      </c>
      <c r="D619" s="870" t="s">
        <v>1030</v>
      </c>
      <c r="E619" s="871" t="s">
        <v>192</v>
      </c>
      <c r="F619" s="871">
        <v>2026.0</v>
      </c>
      <c r="G619" s="871" t="s">
        <v>193</v>
      </c>
      <c r="H619" s="868"/>
    </row>
    <row r="620">
      <c r="A620" s="948">
        <v>4013.0</v>
      </c>
      <c r="B620" s="870" t="s">
        <v>1037</v>
      </c>
      <c r="C620" s="870" t="s">
        <v>1621</v>
      </c>
      <c r="D620" s="870" t="s">
        <v>1030</v>
      </c>
      <c r="E620" s="871" t="s">
        <v>195</v>
      </c>
      <c r="F620" s="871">
        <v>2026.0</v>
      </c>
      <c r="G620" s="871" t="s">
        <v>196</v>
      </c>
      <c r="H620" s="868"/>
    </row>
    <row r="621">
      <c r="A621" s="948">
        <v>3991.0</v>
      </c>
      <c r="B621" s="870" t="s">
        <v>1036</v>
      </c>
      <c r="C621" s="870" t="s">
        <v>1621</v>
      </c>
      <c r="D621" s="870" t="s">
        <v>1030</v>
      </c>
      <c r="E621" s="871" t="s">
        <v>195</v>
      </c>
      <c r="F621" s="871">
        <v>2025.0</v>
      </c>
      <c r="G621" s="871" t="s">
        <v>193</v>
      </c>
      <c r="H621" s="868"/>
    </row>
    <row r="622">
      <c r="A622" s="948">
        <v>3856.0</v>
      </c>
      <c r="B622" s="870" t="s">
        <v>1623</v>
      </c>
      <c r="C622" s="870" t="s">
        <v>1621</v>
      </c>
      <c r="D622" s="870" t="s">
        <v>1030</v>
      </c>
      <c r="E622" s="871" t="s">
        <v>195</v>
      </c>
      <c r="F622" s="871">
        <v>2026.0</v>
      </c>
      <c r="G622" s="871" t="s">
        <v>196</v>
      </c>
      <c r="H622" s="868"/>
    </row>
    <row r="623">
      <c r="A623" s="948">
        <v>2771.0</v>
      </c>
      <c r="B623" s="870" t="s">
        <v>1035</v>
      </c>
      <c r="C623" s="870" t="s">
        <v>1621</v>
      </c>
      <c r="D623" s="870" t="s">
        <v>1030</v>
      </c>
      <c r="E623" s="871" t="s">
        <v>257</v>
      </c>
      <c r="F623" s="871">
        <v>2025.0</v>
      </c>
      <c r="G623" s="871" t="s">
        <v>211</v>
      </c>
      <c r="H623" s="868"/>
    </row>
    <row r="624">
      <c r="A624" s="948">
        <v>2499.0</v>
      </c>
      <c r="B624" s="870" t="s">
        <v>1034</v>
      </c>
      <c r="C624" s="870" t="s">
        <v>1621</v>
      </c>
      <c r="D624" s="870" t="s">
        <v>1030</v>
      </c>
      <c r="E624" s="871" t="s">
        <v>195</v>
      </c>
      <c r="F624" s="871">
        <v>2026.0</v>
      </c>
      <c r="G624" s="871" t="s">
        <v>196</v>
      </c>
      <c r="H624" s="868"/>
    </row>
    <row r="625">
      <c r="A625" s="948">
        <v>2326.0</v>
      </c>
      <c r="B625" s="870" t="s">
        <v>1033</v>
      </c>
      <c r="C625" s="870" t="s">
        <v>1621</v>
      </c>
      <c r="D625" s="870" t="s">
        <v>1030</v>
      </c>
      <c r="E625" s="871" t="s">
        <v>195</v>
      </c>
      <c r="F625" s="871">
        <v>2025.0</v>
      </c>
      <c r="G625" s="871" t="s">
        <v>193</v>
      </c>
      <c r="H625" s="868"/>
    </row>
    <row r="626">
      <c r="A626" s="948">
        <v>1563.0</v>
      </c>
      <c r="B626" s="870" t="s">
        <v>1031</v>
      </c>
      <c r="C626" s="870" t="s">
        <v>1621</v>
      </c>
      <c r="D626" s="870" t="s">
        <v>1030</v>
      </c>
      <c r="E626" s="871" t="s">
        <v>192</v>
      </c>
      <c r="F626" s="871">
        <v>2025.0</v>
      </c>
      <c r="G626" s="871" t="s">
        <v>193</v>
      </c>
      <c r="H626" s="868"/>
    </row>
    <row r="627">
      <c r="A627" s="948">
        <v>1459.0</v>
      </c>
      <c r="B627" s="870" t="s">
        <v>1029</v>
      </c>
      <c r="C627" s="870" t="s">
        <v>1621</v>
      </c>
      <c r="D627" s="870" t="s">
        <v>1030</v>
      </c>
      <c r="E627" s="871" t="s">
        <v>195</v>
      </c>
      <c r="F627" s="871">
        <v>2025.0</v>
      </c>
      <c r="G627" s="871" t="s">
        <v>193</v>
      </c>
      <c r="H627" s="868"/>
    </row>
    <row r="628">
      <c r="A628" s="948">
        <v>10479.0</v>
      </c>
      <c r="B628" s="870" t="s">
        <v>1624</v>
      </c>
      <c r="C628" s="870" t="s">
        <v>1621</v>
      </c>
      <c r="D628" s="870" t="s">
        <v>1028</v>
      </c>
      <c r="E628" s="871" t="s">
        <v>114</v>
      </c>
      <c r="F628" s="871">
        <v>2026.0</v>
      </c>
      <c r="G628" s="871" t="s">
        <v>201</v>
      </c>
      <c r="H628" s="868"/>
    </row>
    <row r="629">
      <c r="A629" s="948">
        <v>10100.0</v>
      </c>
      <c r="B629" s="870" t="s">
        <v>1056</v>
      </c>
      <c r="C629" s="870" t="s">
        <v>1621</v>
      </c>
      <c r="D629" s="870" t="s">
        <v>1028</v>
      </c>
      <c r="E629" s="871" t="s">
        <v>216</v>
      </c>
      <c r="F629" s="871">
        <v>2025.0</v>
      </c>
      <c r="G629" s="872"/>
      <c r="H629" s="868"/>
    </row>
    <row r="630">
      <c r="A630" s="948">
        <v>10096.0</v>
      </c>
      <c r="B630" s="870" t="s">
        <v>1055</v>
      </c>
      <c r="C630" s="870" t="s">
        <v>1621</v>
      </c>
      <c r="D630" s="870" t="s">
        <v>1028</v>
      </c>
      <c r="E630" s="871" t="s">
        <v>114</v>
      </c>
      <c r="F630" s="871">
        <v>2025.0</v>
      </c>
      <c r="G630" s="871" t="s">
        <v>196</v>
      </c>
      <c r="H630" s="868"/>
    </row>
    <row r="631">
      <c r="A631" s="948">
        <v>9905.0</v>
      </c>
      <c r="B631" s="870" t="s">
        <v>1053</v>
      </c>
      <c r="C631" s="870" t="s">
        <v>1621</v>
      </c>
      <c r="D631" s="870" t="s">
        <v>1028</v>
      </c>
      <c r="E631" s="871" t="s">
        <v>114</v>
      </c>
      <c r="F631" s="871">
        <v>2025.0</v>
      </c>
      <c r="G631" s="871" t="s">
        <v>193</v>
      </c>
      <c r="H631" s="868"/>
    </row>
    <row r="632">
      <c r="A632" s="948">
        <v>9904.0</v>
      </c>
      <c r="B632" s="870" t="s">
        <v>1052</v>
      </c>
      <c r="C632" s="870" t="s">
        <v>1621</v>
      </c>
      <c r="D632" s="870" t="s">
        <v>1028</v>
      </c>
      <c r="E632" s="871" t="s">
        <v>114</v>
      </c>
      <c r="F632" s="871">
        <v>2025.0</v>
      </c>
      <c r="G632" s="871" t="s">
        <v>211</v>
      </c>
      <c r="H632" s="868"/>
    </row>
    <row r="633">
      <c r="A633" s="948">
        <v>9538.0</v>
      </c>
      <c r="B633" s="870" t="s">
        <v>1050</v>
      </c>
      <c r="C633" s="870" t="s">
        <v>1621</v>
      </c>
      <c r="D633" s="870" t="s">
        <v>1028</v>
      </c>
      <c r="E633" s="871" t="s">
        <v>114</v>
      </c>
      <c r="F633" s="871">
        <v>2025.0</v>
      </c>
      <c r="G633" s="871" t="s">
        <v>193</v>
      </c>
      <c r="H633" s="868"/>
    </row>
    <row r="634">
      <c r="A634" s="948">
        <v>9529.0</v>
      </c>
      <c r="B634" s="870" t="s">
        <v>1048</v>
      </c>
      <c r="C634" s="870" t="s">
        <v>1621</v>
      </c>
      <c r="D634" s="870" t="s">
        <v>1028</v>
      </c>
      <c r="E634" s="871" t="s">
        <v>114</v>
      </c>
      <c r="F634" s="871">
        <v>2025.0</v>
      </c>
      <c r="G634" s="871" t="s">
        <v>211</v>
      </c>
      <c r="H634" s="868"/>
    </row>
    <row r="635">
      <c r="A635" s="948">
        <v>8999.0</v>
      </c>
      <c r="B635" s="870" t="s">
        <v>1046</v>
      </c>
      <c r="C635" s="870" t="s">
        <v>1621</v>
      </c>
      <c r="D635" s="870" t="s">
        <v>1028</v>
      </c>
      <c r="E635" s="871" t="s">
        <v>114</v>
      </c>
      <c r="F635" s="871">
        <v>2025.0</v>
      </c>
      <c r="G635" s="871" t="s">
        <v>196</v>
      </c>
      <c r="H635" s="868"/>
    </row>
    <row r="636">
      <c r="A636" s="948">
        <v>8998.0</v>
      </c>
      <c r="B636" s="870" t="s">
        <v>1045</v>
      </c>
      <c r="C636" s="870" t="s">
        <v>1621</v>
      </c>
      <c r="D636" s="870" t="s">
        <v>1028</v>
      </c>
      <c r="E636" s="871" t="s">
        <v>195</v>
      </c>
      <c r="F636" s="871">
        <v>2025.0</v>
      </c>
      <c r="G636" s="871" t="s">
        <v>193</v>
      </c>
      <c r="H636" s="868"/>
    </row>
    <row r="637">
      <c r="A637" s="948">
        <v>6977.0</v>
      </c>
      <c r="B637" s="870" t="s">
        <v>1043</v>
      </c>
      <c r="C637" s="870" t="s">
        <v>1621</v>
      </c>
      <c r="D637" s="870" t="s">
        <v>1028</v>
      </c>
      <c r="E637" s="871" t="s">
        <v>257</v>
      </c>
      <c r="F637" s="871">
        <v>2025.0</v>
      </c>
      <c r="G637" s="871" t="s">
        <v>193</v>
      </c>
      <c r="H637" s="868"/>
    </row>
    <row r="638">
      <c r="A638" s="948">
        <v>6454.0</v>
      </c>
      <c r="B638" s="870" t="s">
        <v>1042</v>
      </c>
      <c r="C638" s="870" t="s">
        <v>1621</v>
      </c>
      <c r="D638" s="870" t="s">
        <v>1028</v>
      </c>
      <c r="E638" s="871" t="s">
        <v>195</v>
      </c>
      <c r="F638" s="871">
        <v>2025.0</v>
      </c>
      <c r="G638" s="871" t="s">
        <v>198</v>
      </c>
      <c r="H638" s="868"/>
    </row>
    <row r="639">
      <c r="A639" s="948">
        <v>1775.0</v>
      </c>
      <c r="B639" s="870" t="s">
        <v>1032</v>
      </c>
      <c r="C639" s="870" t="s">
        <v>1621</v>
      </c>
      <c r="D639" s="870" t="s">
        <v>1028</v>
      </c>
      <c r="E639" s="871" t="s">
        <v>195</v>
      </c>
      <c r="F639" s="871">
        <v>2025.0</v>
      </c>
      <c r="G639" s="871" t="s">
        <v>196</v>
      </c>
      <c r="H639" s="868"/>
    </row>
    <row r="640">
      <c r="A640" s="948">
        <v>22.0</v>
      </c>
      <c r="B640" s="870" t="s">
        <v>1027</v>
      </c>
      <c r="C640" s="870" t="s">
        <v>1621</v>
      </c>
      <c r="D640" s="870" t="s">
        <v>1028</v>
      </c>
      <c r="E640" s="871" t="s">
        <v>216</v>
      </c>
      <c r="F640" s="871">
        <v>2025.0</v>
      </c>
      <c r="G640" s="872"/>
      <c r="H640" s="868"/>
    </row>
    <row r="641">
      <c r="A641" s="948">
        <v>10478.0</v>
      </c>
      <c r="B641" s="870" t="s">
        <v>1625</v>
      </c>
      <c r="C641" s="870" t="s">
        <v>1626</v>
      </c>
      <c r="D641" s="870" t="s">
        <v>1371</v>
      </c>
      <c r="E641" s="871" t="s">
        <v>192</v>
      </c>
      <c r="F641" s="871">
        <v>2026.0</v>
      </c>
      <c r="G641" s="871" t="s">
        <v>255</v>
      </c>
      <c r="H641" s="868"/>
    </row>
    <row r="642">
      <c r="A642" s="948">
        <v>10292.0</v>
      </c>
      <c r="B642" s="870" t="s">
        <v>1496</v>
      </c>
      <c r="C642" s="870" t="s">
        <v>1626</v>
      </c>
      <c r="D642" s="870" t="s">
        <v>1371</v>
      </c>
      <c r="E642" s="871" t="s">
        <v>257</v>
      </c>
      <c r="F642" s="871">
        <v>2025.0</v>
      </c>
      <c r="G642" s="871" t="s">
        <v>201</v>
      </c>
      <c r="H642" s="868"/>
    </row>
    <row r="643">
      <c r="A643" s="948">
        <v>10180.0</v>
      </c>
      <c r="B643" s="870" t="s">
        <v>1473</v>
      </c>
      <c r="C643" s="870" t="s">
        <v>1626</v>
      </c>
      <c r="D643" s="870" t="s">
        <v>1371</v>
      </c>
      <c r="E643" s="871" t="s">
        <v>192</v>
      </c>
      <c r="F643" s="871">
        <v>2025.0</v>
      </c>
      <c r="G643" s="871" t="s">
        <v>255</v>
      </c>
      <c r="H643" s="868"/>
    </row>
    <row r="644">
      <c r="A644" s="948">
        <v>10083.0</v>
      </c>
      <c r="B644" s="870" t="s">
        <v>1465</v>
      </c>
      <c r="C644" s="870" t="s">
        <v>1626</v>
      </c>
      <c r="D644" s="870" t="s">
        <v>1371</v>
      </c>
      <c r="E644" s="871" t="s">
        <v>192</v>
      </c>
      <c r="F644" s="871">
        <v>2026.0</v>
      </c>
      <c r="G644" s="871" t="s">
        <v>255</v>
      </c>
      <c r="H644" s="868"/>
    </row>
    <row r="645">
      <c r="A645" s="948">
        <v>9488.0</v>
      </c>
      <c r="B645" s="870" t="s">
        <v>1441</v>
      </c>
      <c r="C645" s="870" t="s">
        <v>1626</v>
      </c>
      <c r="D645" s="870" t="s">
        <v>1371</v>
      </c>
      <c r="E645" s="871" t="s">
        <v>195</v>
      </c>
      <c r="F645" s="871">
        <v>2025.0</v>
      </c>
      <c r="G645" s="872"/>
      <c r="H645" s="868"/>
    </row>
    <row r="646">
      <c r="A646" s="948">
        <v>8929.0</v>
      </c>
      <c r="B646" s="870" t="s">
        <v>1420</v>
      </c>
      <c r="C646" s="870" t="s">
        <v>1626</v>
      </c>
      <c r="D646" s="870" t="s">
        <v>1371</v>
      </c>
      <c r="E646" s="871" t="s">
        <v>192</v>
      </c>
      <c r="F646" s="871">
        <v>2025.0</v>
      </c>
      <c r="G646" s="872"/>
      <c r="H646" s="868"/>
    </row>
    <row r="647">
      <c r="A647" s="948">
        <v>6149.0</v>
      </c>
      <c r="B647" s="870" t="s">
        <v>1383</v>
      </c>
      <c r="C647" s="870" t="s">
        <v>1626</v>
      </c>
      <c r="D647" s="870" t="s">
        <v>1371</v>
      </c>
      <c r="E647" s="871" t="s">
        <v>192</v>
      </c>
      <c r="F647" s="871">
        <v>2026.0</v>
      </c>
      <c r="G647" s="872"/>
      <c r="H647" s="868"/>
    </row>
    <row r="648">
      <c r="A648" s="948">
        <v>6127.0</v>
      </c>
      <c r="B648" s="870" t="s">
        <v>1381</v>
      </c>
      <c r="C648" s="870" t="s">
        <v>1626</v>
      </c>
      <c r="D648" s="870" t="s">
        <v>1371</v>
      </c>
      <c r="E648" s="871" t="s">
        <v>192</v>
      </c>
      <c r="F648" s="871">
        <v>2026.0</v>
      </c>
      <c r="G648" s="871" t="s">
        <v>255</v>
      </c>
      <c r="H648" s="868"/>
    </row>
    <row r="649">
      <c r="A649" s="948">
        <v>6065.0</v>
      </c>
      <c r="B649" s="870" t="s">
        <v>1378</v>
      </c>
      <c r="C649" s="870" t="s">
        <v>1626</v>
      </c>
      <c r="D649" s="870" t="s">
        <v>1371</v>
      </c>
      <c r="E649" s="871" t="s">
        <v>192</v>
      </c>
      <c r="F649" s="871">
        <v>2025.0</v>
      </c>
      <c r="G649" s="871" t="s">
        <v>255</v>
      </c>
      <c r="H649" s="868"/>
    </row>
    <row r="650">
      <c r="A650" s="948">
        <v>5489.0</v>
      </c>
      <c r="B650" s="870" t="s">
        <v>1370</v>
      </c>
      <c r="C650" s="870" t="s">
        <v>1626</v>
      </c>
      <c r="D650" s="870" t="s">
        <v>1371</v>
      </c>
      <c r="E650" s="871" t="s">
        <v>216</v>
      </c>
      <c r="F650" s="871">
        <v>2026.0</v>
      </c>
      <c r="G650" s="872"/>
      <c r="H650" s="868"/>
    </row>
    <row r="651">
      <c r="A651" s="948">
        <v>10466.0</v>
      </c>
      <c r="B651" s="870" t="s">
        <v>1627</v>
      </c>
      <c r="C651" s="870" t="s">
        <v>1626</v>
      </c>
      <c r="D651" s="870" t="s">
        <v>652</v>
      </c>
      <c r="E651" s="871" t="s">
        <v>216</v>
      </c>
      <c r="F651" s="871">
        <v>2025.0</v>
      </c>
      <c r="G651" s="871" t="s">
        <v>201</v>
      </c>
      <c r="H651" s="868"/>
    </row>
    <row r="652">
      <c r="A652" s="948">
        <v>10351.0</v>
      </c>
      <c r="B652" s="870" t="s">
        <v>703</v>
      </c>
      <c r="C652" s="870" t="s">
        <v>1626</v>
      </c>
      <c r="D652" s="870" t="s">
        <v>652</v>
      </c>
      <c r="E652" s="871" t="s">
        <v>114</v>
      </c>
      <c r="F652" s="871">
        <v>2025.0</v>
      </c>
      <c r="G652" s="871" t="s">
        <v>198</v>
      </c>
      <c r="H652" s="868"/>
    </row>
    <row r="653">
      <c r="A653" s="948">
        <v>10350.0</v>
      </c>
      <c r="B653" s="870" t="s">
        <v>702</v>
      </c>
      <c r="C653" s="870" t="s">
        <v>1626</v>
      </c>
      <c r="D653" s="870" t="s">
        <v>652</v>
      </c>
      <c r="E653" s="871" t="s">
        <v>114</v>
      </c>
      <c r="F653" s="871">
        <v>2025.0</v>
      </c>
      <c r="G653" s="871" t="s">
        <v>198</v>
      </c>
      <c r="H653" s="868"/>
    </row>
    <row r="654">
      <c r="A654" s="948">
        <v>10349.0</v>
      </c>
      <c r="B654" s="870" t="s">
        <v>701</v>
      </c>
      <c r="C654" s="870" t="s">
        <v>1626</v>
      </c>
      <c r="D654" s="870" t="s">
        <v>652</v>
      </c>
      <c r="E654" s="871" t="s">
        <v>221</v>
      </c>
      <c r="F654" s="871">
        <v>2025.0</v>
      </c>
      <c r="G654" s="871" t="s">
        <v>201</v>
      </c>
      <c r="H654" s="868"/>
    </row>
    <row r="655">
      <c r="A655" s="948">
        <v>10102.0</v>
      </c>
      <c r="B655" s="870" t="s">
        <v>689</v>
      </c>
      <c r="C655" s="870" t="s">
        <v>1626</v>
      </c>
      <c r="D655" s="870" t="s">
        <v>652</v>
      </c>
      <c r="E655" s="871" t="s">
        <v>114</v>
      </c>
      <c r="F655" s="871">
        <v>2025.0</v>
      </c>
      <c r="G655" s="871" t="s">
        <v>193</v>
      </c>
      <c r="H655" s="868"/>
    </row>
    <row r="656">
      <c r="A656" s="948">
        <v>9951.0</v>
      </c>
      <c r="B656" s="870" t="s">
        <v>685</v>
      </c>
      <c r="C656" s="870" t="s">
        <v>1626</v>
      </c>
      <c r="D656" s="870" t="s">
        <v>652</v>
      </c>
      <c r="E656" s="871" t="s">
        <v>195</v>
      </c>
      <c r="F656" s="871">
        <v>2025.0</v>
      </c>
      <c r="G656" s="871" t="s">
        <v>193</v>
      </c>
      <c r="H656" s="868"/>
    </row>
    <row r="657">
      <c r="A657" s="948">
        <v>9572.0</v>
      </c>
      <c r="B657" s="870" t="s">
        <v>683</v>
      </c>
      <c r="C657" s="870" t="s">
        <v>1626</v>
      </c>
      <c r="D657" s="870" t="s">
        <v>652</v>
      </c>
      <c r="E657" s="871" t="s">
        <v>195</v>
      </c>
      <c r="F657" s="871">
        <v>2025.0</v>
      </c>
      <c r="G657" s="871" t="s">
        <v>211</v>
      </c>
      <c r="H657" s="868"/>
    </row>
    <row r="658">
      <c r="A658" s="948">
        <v>9328.0</v>
      </c>
      <c r="B658" s="870" t="s">
        <v>681</v>
      </c>
      <c r="C658" s="870" t="s">
        <v>1626</v>
      </c>
      <c r="D658" s="870" t="s">
        <v>652</v>
      </c>
      <c r="E658" s="871" t="s">
        <v>195</v>
      </c>
      <c r="F658" s="871">
        <v>2025.0</v>
      </c>
      <c r="G658" s="871" t="s">
        <v>193</v>
      </c>
      <c r="H658" s="868"/>
    </row>
    <row r="659">
      <c r="A659" s="948">
        <v>8584.0</v>
      </c>
      <c r="B659" s="870" t="s">
        <v>676</v>
      </c>
      <c r="C659" s="870" t="s">
        <v>1626</v>
      </c>
      <c r="D659" s="870" t="s">
        <v>652</v>
      </c>
      <c r="E659" s="871" t="s">
        <v>192</v>
      </c>
      <c r="F659" s="871">
        <v>2025.0</v>
      </c>
      <c r="G659" s="871" t="s">
        <v>193</v>
      </c>
      <c r="H659" s="868"/>
    </row>
    <row r="660">
      <c r="A660" s="948">
        <v>8399.0</v>
      </c>
      <c r="B660" s="870" t="s">
        <v>675</v>
      </c>
      <c r="C660" s="870" t="s">
        <v>1626</v>
      </c>
      <c r="D660" s="870" t="s">
        <v>652</v>
      </c>
      <c r="E660" s="871" t="s">
        <v>195</v>
      </c>
      <c r="F660" s="871">
        <v>2025.0</v>
      </c>
      <c r="G660" s="871" t="s">
        <v>211</v>
      </c>
      <c r="H660" s="868"/>
    </row>
    <row r="661">
      <c r="A661" s="948">
        <v>7862.0</v>
      </c>
      <c r="B661" s="870" t="s">
        <v>672</v>
      </c>
      <c r="C661" s="870" t="s">
        <v>1626</v>
      </c>
      <c r="D661" s="870" t="s">
        <v>652</v>
      </c>
      <c r="E661" s="871" t="s">
        <v>114</v>
      </c>
      <c r="F661" s="871">
        <v>2025.0</v>
      </c>
      <c r="G661" s="871" t="s">
        <v>193</v>
      </c>
      <c r="H661" s="868"/>
    </row>
    <row r="662">
      <c r="A662" s="948">
        <v>7827.0</v>
      </c>
      <c r="B662" s="870" t="s">
        <v>671</v>
      </c>
      <c r="C662" s="870" t="s">
        <v>1626</v>
      </c>
      <c r="D662" s="870" t="s">
        <v>652</v>
      </c>
      <c r="E662" s="871" t="s">
        <v>195</v>
      </c>
      <c r="F662" s="871">
        <v>2025.0</v>
      </c>
      <c r="G662" s="871" t="s">
        <v>211</v>
      </c>
      <c r="H662" s="868"/>
    </row>
    <row r="663">
      <c r="A663" s="948">
        <v>6980.0</v>
      </c>
      <c r="B663" s="870" t="s">
        <v>666</v>
      </c>
      <c r="C663" s="870" t="s">
        <v>1626</v>
      </c>
      <c r="D663" s="870" t="s">
        <v>652</v>
      </c>
      <c r="E663" s="871" t="s">
        <v>195</v>
      </c>
      <c r="F663" s="871">
        <v>2025.0</v>
      </c>
      <c r="G663" s="871" t="s">
        <v>193</v>
      </c>
      <c r="H663" s="868"/>
    </row>
    <row r="664">
      <c r="A664" s="948">
        <v>6142.0</v>
      </c>
      <c r="B664" s="870" t="s">
        <v>663</v>
      </c>
      <c r="C664" s="870" t="s">
        <v>1626</v>
      </c>
      <c r="D664" s="870" t="s">
        <v>652</v>
      </c>
      <c r="E664" s="871" t="s">
        <v>195</v>
      </c>
      <c r="F664" s="871">
        <v>2025.0</v>
      </c>
      <c r="G664" s="871" t="s">
        <v>211</v>
      </c>
      <c r="H664" s="868"/>
    </row>
    <row r="665">
      <c r="A665" s="948">
        <v>6138.0</v>
      </c>
      <c r="B665" s="870" t="s">
        <v>662</v>
      </c>
      <c r="C665" s="870" t="s">
        <v>1626</v>
      </c>
      <c r="D665" s="870" t="s">
        <v>652</v>
      </c>
      <c r="E665" s="871" t="s">
        <v>192</v>
      </c>
      <c r="F665" s="871">
        <v>2025.0</v>
      </c>
      <c r="G665" s="871" t="s">
        <v>193</v>
      </c>
      <c r="H665" s="868"/>
    </row>
    <row r="666">
      <c r="A666" s="948">
        <v>5365.0</v>
      </c>
      <c r="B666" s="870" t="s">
        <v>653</v>
      </c>
      <c r="C666" s="870" t="s">
        <v>1626</v>
      </c>
      <c r="D666" s="870" t="s">
        <v>652</v>
      </c>
      <c r="E666" s="871" t="s">
        <v>195</v>
      </c>
      <c r="F666" s="871">
        <v>2025.0</v>
      </c>
      <c r="G666" s="871" t="s">
        <v>193</v>
      </c>
      <c r="H666" s="868"/>
    </row>
    <row r="667">
      <c r="A667" s="948">
        <v>5111.0</v>
      </c>
      <c r="B667" s="870" t="s">
        <v>651</v>
      </c>
      <c r="C667" s="870" t="s">
        <v>1626</v>
      </c>
      <c r="D667" s="870" t="s">
        <v>652</v>
      </c>
      <c r="E667" s="871" t="s">
        <v>195</v>
      </c>
      <c r="F667" s="871">
        <v>2025.0</v>
      </c>
      <c r="G667" s="871" t="s">
        <v>196</v>
      </c>
      <c r="H667" s="868"/>
    </row>
    <row r="668">
      <c r="A668" s="948">
        <v>10380.0</v>
      </c>
      <c r="B668" s="870" t="s">
        <v>706</v>
      </c>
      <c r="C668" s="870" t="s">
        <v>1626</v>
      </c>
      <c r="D668" s="870" t="s">
        <v>636</v>
      </c>
      <c r="E668" s="871" t="s">
        <v>114</v>
      </c>
      <c r="F668" s="871">
        <v>2025.0</v>
      </c>
      <c r="G668" s="871" t="s">
        <v>198</v>
      </c>
      <c r="H668" s="868"/>
    </row>
    <row r="669">
      <c r="A669" s="948">
        <v>10374.0</v>
      </c>
      <c r="B669" s="870" t="s">
        <v>705</v>
      </c>
      <c r="C669" s="870" t="s">
        <v>1626</v>
      </c>
      <c r="D669" s="870" t="s">
        <v>636</v>
      </c>
      <c r="E669" s="871" t="s">
        <v>114</v>
      </c>
      <c r="F669" s="871">
        <v>2025.0</v>
      </c>
      <c r="G669" s="871" t="s">
        <v>193</v>
      </c>
      <c r="H669" s="868"/>
    </row>
    <row r="670">
      <c r="A670" s="948">
        <v>10373.0</v>
      </c>
      <c r="B670" s="870" t="s">
        <v>704</v>
      </c>
      <c r="C670" s="870" t="s">
        <v>1626</v>
      </c>
      <c r="D670" s="870" t="s">
        <v>636</v>
      </c>
      <c r="E670" s="871" t="s">
        <v>114</v>
      </c>
      <c r="F670" s="871">
        <v>2025.0</v>
      </c>
      <c r="G670" s="871" t="s">
        <v>201</v>
      </c>
      <c r="H670" s="868"/>
    </row>
    <row r="671">
      <c r="A671" s="948">
        <v>10185.0</v>
      </c>
      <c r="B671" s="870" t="s">
        <v>698</v>
      </c>
      <c r="C671" s="870" t="s">
        <v>1626</v>
      </c>
      <c r="D671" s="870" t="s">
        <v>636</v>
      </c>
      <c r="E671" s="871" t="s">
        <v>114</v>
      </c>
      <c r="F671" s="871">
        <v>2025.0</v>
      </c>
      <c r="G671" s="871" t="s">
        <v>193</v>
      </c>
      <c r="H671" s="868"/>
    </row>
    <row r="672">
      <c r="A672" s="948">
        <v>10184.0</v>
      </c>
      <c r="B672" s="870" t="s">
        <v>697</v>
      </c>
      <c r="C672" s="870" t="s">
        <v>1626</v>
      </c>
      <c r="D672" s="870" t="s">
        <v>636</v>
      </c>
      <c r="E672" s="871" t="s">
        <v>114</v>
      </c>
      <c r="F672" s="871">
        <v>2025.0</v>
      </c>
      <c r="G672" s="871" t="s">
        <v>201</v>
      </c>
      <c r="H672" s="868"/>
    </row>
    <row r="673">
      <c r="A673" s="948">
        <v>7051.0</v>
      </c>
      <c r="B673" s="870" t="s">
        <v>668</v>
      </c>
      <c r="C673" s="870" t="s">
        <v>1626</v>
      </c>
      <c r="D673" s="870" t="s">
        <v>636</v>
      </c>
      <c r="E673" s="871" t="s">
        <v>195</v>
      </c>
      <c r="F673" s="871">
        <v>2025.0</v>
      </c>
      <c r="G673" s="871" t="s">
        <v>193</v>
      </c>
      <c r="H673" s="868"/>
    </row>
    <row r="674">
      <c r="A674" s="948">
        <v>6976.0</v>
      </c>
      <c r="B674" s="870" t="s">
        <v>665</v>
      </c>
      <c r="C674" s="870" t="s">
        <v>1626</v>
      </c>
      <c r="D674" s="870" t="s">
        <v>636</v>
      </c>
      <c r="E674" s="871" t="s">
        <v>195</v>
      </c>
      <c r="F674" s="871">
        <v>2025.0</v>
      </c>
      <c r="G674" s="871" t="s">
        <v>196</v>
      </c>
      <c r="H674" s="868"/>
    </row>
    <row r="675">
      <c r="A675" s="948">
        <v>6108.0</v>
      </c>
      <c r="B675" s="870" t="s">
        <v>659</v>
      </c>
      <c r="C675" s="870" t="s">
        <v>1626</v>
      </c>
      <c r="D675" s="870" t="s">
        <v>636</v>
      </c>
      <c r="E675" s="871" t="s">
        <v>192</v>
      </c>
      <c r="F675" s="871">
        <v>2025.0</v>
      </c>
      <c r="G675" s="871" t="s">
        <v>193</v>
      </c>
      <c r="H675" s="868"/>
    </row>
    <row r="676">
      <c r="A676" s="948">
        <v>6101.0</v>
      </c>
      <c r="B676" s="870" t="s">
        <v>658</v>
      </c>
      <c r="C676" s="870" t="s">
        <v>1626</v>
      </c>
      <c r="D676" s="870" t="s">
        <v>636</v>
      </c>
      <c r="E676" s="871" t="s">
        <v>192</v>
      </c>
      <c r="F676" s="871">
        <v>2026.0</v>
      </c>
      <c r="G676" s="871" t="s">
        <v>193</v>
      </c>
      <c r="H676" s="868"/>
    </row>
    <row r="677">
      <c r="A677" s="948">
        <v>4292.0</v>
      </c>
      <c r="B677" s="870" t="s">
        <v>647</v>
      </c>
      <c r="C677" s="870" t="s">
        <v>1626</v>
      </c>
      <c r="D677" s="870" t="s">
        <v>636</v>
      </c>
      <c r="E677" s="871" t="s">
        <v>195</v>
      </c>
      <c r="F677" s="871">
        <v>2026.0</v>
      </c>
      <c r="G677" s="871" t="s">
        <v>211</v>
      </c>
      <c r="H677" s="868"/>
    </row>
    <row r="678">
      <c r="A678" s="948">
        <v>4264.0</v>
      </c>
      <c r="B678" s="870" t="s">
        <v>644</v>
      </c>
      <c r="C678" s="870" t="s">
        <v>1626</v>
      </c>
      <c r="D678" s="870" t="s">
        <v>636</v>
      </c>
      <c r="E678" s="871" t="s">
        <v>195</v>
      </c>
      <c r="F678" s="871">
        <v>2025.0</v>
      </c>
      <c r="G678" s="871" t="s">
        <v>211</v>
      </c>
      <c r="H678" s="868"/>
    </row>
    <row r="679">
      <c r="A679" s="948">
        <v>4263.0</v>
      </c>
      <c r="B679" s="870" t="s">
        <v>643</v>
      </c>
      <c r="C679" s="870" t="s">
        <v>1626</v>
      </c>
      <c r="D679" s="870" t="s">
        <v>636</v>
      </c>
      <c r="E679" s="871" t="s">
        <v>195</v>
      </c>
      <c r="F679" s="871">
        <v>2025.0</v>
      </c>
      <c r="G679" s="871" t="s">
        <v>193</v>
      </c>
      <c r="H679" s="868"/>
    </row>
    <row r="680">
      <c r="A680" s="948">
        <v>1750.0</v>
      </c>
      <c r="B680" s="870" t="s">
        <v>637</v>
      </c>
      <c r="C680" s="870" t="s">
        <v>1626</v>
      </c>
      <c r="D680" s="870" t="s">
        <v>636</v>
      </c>
      <c r="E680" s="871" t="s">
        <v>195</v>
      </c>
      <c r="F680" s="871">
        <v>2025.0</v>
      </c>
      <c r="G680" s="871" t="s">
        <v>198</v>
      </c>
      <c r="H680" s="868"/>
    </row>
    <row r="681">
      <c r="A681" s="948">
        <v>1559.0</v>
      </c>
      <c r="B681" s="870" t="s">
        <v>635</v>
      </c>
      <c r="C681" s="870" t="s">
        <v>1626</v>
      </c>
      <c r="D681" s="870" t="s">
        <v>636</v>
      </c>
      <c r="E681" s="871" t="s">
        <v>192</v>
      </c>
      <c r="F681" s="871">
        <v>2026.0</v>
      </c>
      <c r="G681" s="871" t="s">
        <v>201</v>
      </c>
      <c r="H681" s="868"/>
    </row>
    <row r="682">
      <c r="A682" s="948">
        <v>10312.0</v>
      </c>
      <c r="B682" s="870" t="s">
        <v>688</v>
      </c>
      <c r="C682" s="870" t="s">
        <v>1626</v>
      </c>
      <c r="D682" s="870" t="s">
        <v>634</v>
      </c>
      <c r="E682" s="871" t="s">
        <v>114</v>
      </c>
      <c r="F682" s="871">
        <v>2025.0</v>
      </c>
      <c r="G682" s="871" t="s">
        <v>201</v>
      </c>
      <c r="H682" s="868"/>
    </row>
    <row r="683">
      <c r="A683" s="948">
        <v>10178.0</v>
      </c>
      <c r="B683" s="870" t="s">
        <v>696</v>
      </c>
      <c r="C683" s="870" t="s">
        <v>1626</v>
      </c>
      <c r="D683" s="870" t="s">
        <v>634</v>
      </c>
      <c r="E683" s="871" t="s">
        <v>114</v>
      </c>
      <c r="F683" s="871">
        <v>2025.0</v>
      </c>
      <c r="G683" s="871" t="s">
        <v>201</v>
      </c>
      <c r="H683" s="868"/>
    </row>
    <row r="684">
      <c r="A684" s="948">
        <v>9355.0</v>
      </c>
      <c r="B684" s="870" t="s">
        <v>682</v>
      </c>
      <c r="C684" s="870" t="s">
        <v>1626</v>
      </c>
      <c r="D684" s="870" t="s">
        <v>634</v>
      </c>
      <c r="E684" s="871" t="s">
        <v>114</v>
      </c>
      <c r="F684" s="871">
        <v>2025.0</v>
      </c>
      <c r="G684" s="871" t="s">
        <v>193</v>
      </c>
      <c r="H684" s="868"/>
    </row>
    <row r="685">
      <c r="A685" s="948">
        <v>9316.0</v>
      </c>
      <c r="B685" s="870" t="s">
        <v>680</v>
      </c>
      <c r="C685" s="870" t="s">
        <v>1626</v>
      </c>
      <c r="D685" s="870" t="s">
        <v>634</v>
      </c>
      <c r="E685" s="871" t="s">
        <v>114</v>
      </c>
      <c r="F685" s="871">
        <v>2025.0</v>
      </c>
      <c r="G685" s="871" t="s">
        <v>193</v>
      </c>
      <c r="H685" s="868"/>
    </row>
    <row r="686">
      <c r="A686" s="948">
        <v>8767.0</v>
      </c>
      <c r="B686" s="870" t="s">
        <v>677</v>
      </c>
      <c r="C686" s="870" t="s">
        <v>1626</v>
      </c>
      <c r="D686" s="870" t="s">
        <v>634</v>
      </c>
      <c r="E686" s="871" t="s">
        <v>195</v>
      </c>
      <c r="F686" s="871">
        <v>2025.0</v>
      </c>
      <c r="G686" s="871" t="s">
        <v>193</v>
      </c>
      <c r="H686" s="868"/>
    </row>
    <row r="687">
      <c r="A687" s="948">
        <v>7768.0</v>
      </c>
      <c r="B687" s="870" t="s">
        <v>670</v>
      </c>
      <c r="C687" s="870" t="s">
        <v>1626</v>
      </c>
      <c r="D687" s="870" t="s">
        <v>634</v>
      </c>
      <c r="E687" s="871" t="s">
        <v>195</v>
      </c>
      <c r="F687" s="871">
        <v>2025.0</v>
      </c>
      <c r="G687" s="871" t="s">
        <v>196</v>
      </c>
      <c r="H687" s="868"/>
    </row>
    <row r="688">
      <c r="A688" s="948">
        <v>7766.0</v>
      </c>
      <c r="B688" s="870" t="s">
        <v>669</v>
      </c>
      <c r="C688" s="870" t="s">
        <v>1626</v>
      </c>
      <c r="D688" s="870" t="s">
        <v>634</v>
      </c>
      <c r="E688" s="871" t="s">
        <v>192</v>
      </c>
      <c r="F688" s="871">
        <v>2025.0</v>
      </c>
      <c r="G688" s="871" t="s">
        <v>201</v>
      </c>
      <c r="H688" s="868"/>
    </row>
    <row r="689">
      <c r="A689" s="948">
        <v>7028.0</v>
      </c>
      <c r="B689" s="870" t="s">
        <v>667</v>
      </c>
      <c r="C689" s="870" t="s">
        <v>1626</v>
      </c>
      <c r="D689" s="870" t="s">
        <v>634</v>
      </c>
      <c r="E689" s="871" t="s">
        <v>195</v>
      </c>
      <c r="F689" s="871">
        <v>2025.0</v>
      </c>
      <c r="G689" s="871" t="s">
        <v>193</v>
      </c>
      <c r="H689" s="868"/>
    </row>
    <row r="690">
      <c r="A690" s="948">
        <v>6098.0</v>
      </c>
      <c r="B690" s="870" t="s">
        <v>657</v>
      </c>
      <c r="C690" s="870" t="s">
        <v>1626</v>
      </c>
      <c r="D690" s="870" t="s">
        <v>634</v>
      </c>
      <c r="E690" s="871" t="s">
        <v>192</v>
      </c>
      <c r="F690" s="871">
        <v>2025.0</v>
      </c>
      <c r="G690" s="871" t="s">
        <v>196</v>
      </c>
      <c r="H690" s="868"/>
    </row>
    <row r="691">
      <c r="A691" s="948">
        <v>1911.0</v>
      </c>
      <c r="B691" s="870" t="s">
        <v>638</v>
      </c>
      <c r="C691" s="870" t="s">
        <v>1626</v>
      </c>
      <c r="D691" s="870" t="s">
        <v>634</v>
      </c>
      <c r="E691" s="871" t="s">
        <v>192</v>
      </c>
      <c r="F691" s="871">
        <v>2025.0</v>
      </c>
      <c r="G691" s="871" t="s">
        <v>198</v>
      </c>
      <c r="H691" s="868"/>
    </row>
    <row r="692">
      <c r="A692" s="948">
        <v>1494.0</v>
      </c>
      <c r="B692" s="870" t="s">
        <v>633</v>
      </c>
      <c r="C692" s="870" t="s">
        <v>1626</v>
      </c>
      <c r="D692" s="870" t="s">
        <v>634</v>
      </c>
      <c r="E692" s="871" t="s">
        <v>195</v>
      </c>
      <c r="F692" s="871">
        <v>2025.0</v>
      </c>
      <c r="G692" s="871" t="s">
        <v>193</v>
      </c>
      <c r="H692" s="868"/>
    </row>
    <row r="693">
      <c r="A693" s="948">
        <v>10474.0</v>
      </c>
      <c r="B693" s="870" t="s">
        <v>1628</v>
      </c>
      <c r="C693" s="870" t="s">
        <v>1626</v>
      </c>
      <c r="D693" s="870" t="s">
        <v>640</v>
      </c>
      <c r="E693" s="871" t="s">
        <v>216</v>
      </c>
      <c r="F693" s="871">
        <v>2025.0</v>
      </c>
      <c r="G693" s="871" t="s">
        <v>255</v>
      </c>
      <c r="H693" s="868"/>
    </row>
    <row r="694">
      <c r="A694" s="948">
        <v>10147.0</v>
      </c>
      <c r="B694" s="870" t="s">
        <v>694</v>
      </c>
      <c r="C694" s="870" t="s">
        <v>1626</v>
      </c>
      <c r="D694" s="870" t="s">
        <v>640</v>
      </c>
      <c r="E694" s="871" t="s">
        <v>114</v>
      </c>
      <c r="F694" s="871">
        <v>2025.0</v>
      </c>
      <c r="G694" s="871" t="s">
        <v>198</v>
      </c>
      <c r="H694" s="868"/>
    </row>
    <row r="695">
      <c r="A695" s="948">
        <v>10145.0</v>
      </c>
      <c r="B695" s="870" t="s">
        <v>692</v>
      </c>
      <c r="C695" s="870" t="s">
        <v>1626</v>
      </c>
      <c r="D695" s="870" t="s">
        <v>640</v>
      </c>
      <c r="E695" s="871" t="s">
        <v>195</v>
      </c>
      <c r="F695" s="871">
        <v>2025.0</v>
      </c>
      <c r="G695" s="871" t="s">
        <v>198</v>
      </c>
      <c r="H695" s="868"/>
    </row>
    <row r="696">
      <c r="A696" s="948">
        <v>10143.0</v>
      </c>
      <c r="B696" s="870" t="s">
        <v>690</v>
      </c>
      <c r="C696" s="870" t="s">
        <v>1626</v>
      </c>
      <c r="D696" s="870" t="s">
        <v>640</v>
      </c>
      <c r="E696" s="871" t="s">
        <v>192</v>
      </c>
      <c r="F696" s="871">
        <v>2025.0</v>
      </c>
      <c r="G696" s="871" t="s">
        <v>198</v>
      </c>
      <c r="H696" s="868"/>
    </row>
    <row r="697">
      <c r="A697" s="948">
        <v>9954.0</v>
      </c>
      <c r="B697" s="870" t="s">
        <v>687</v>
      </c>
      <c r="C697" s="870" t="s">
        <v>1626</v>
      </c>
      <c r="D697" s="870" t="s">
        <v>640</v>
      </c>
      <c r="E697" s="871" t="s">
        <v>195</v>
      </c>
      <c r="F697" s="871">
        <v>2025.0</v>
      </c>
      <c r="G697" s="871" t="s">
        <v>193</v>
      </c>
      <c r="H697" s="868"/>
    </row>
    <row r="698">
      <c r="A698" s="948">
        <v>8882.0</v>
      </c>
      <c r="B698" s="870" t="s">
        <v>679</v>
      </c>
      <c r="C698" s="870" t="s">
        <v>1626</v>
      </c>
      <c r="D698" s="870" t="s">
        <v>640</v>
      </c>
      <c r="E698" s="871" t="s">
        <v>195</v>
      </c>
      <c r="F698" s="871">
        <v>2025.0</v>
      </c>
      <c r="G698" s="871" t="s">
        <v>193</v>
      </c>
      <c r="H698" s="868"/>
    </row>
    <row r="699">
      <c r="A699" s="948">
        <v>6666.0</v>
      </c>
      <c r="B699" s="870" t="s">
        <v>664</v>
      </c>
      <c r="C699" s="870" t="s">
        <v>1626</v>
      </c>
      <c r="D699" s="870" t="s">
        <v>640</v>
      </c>
      <c r="E699" s="871" t="s">
        <v>195</v>
      </c>
      <c r="F699" s="871">
        <v>2025.0</v>
      </c>
      <c r="G699" s="871" t="s">
        <v>193</v>
      </c>
      <c r="H699" s="868"/>
    </row>
    <row r="700">
      <c r="A700" s="948">
        <v>6074.0</v>
      </c>
      <c r="B700" s="870" t="s">
        <v>656</v>
      </c>
      <c r="C700" s="870" t="s">
        <v>1626</v>
      </c>
      <c r="D700" s="870" t="s">
        <v>640</v>
      </c>
      <c r="E700" s="871" t="s">
        <v>192</v>
      </c>
      <c r="F700" s="871">
        <v>2025.0</v>
      </c>
      <c r="G700" s="871" t="s">
        <v>193</v>
      </c>
      <c r="H700" s="868"/>
    </row>
    <row r="701">
      <c r="A701" s="948">
        <v>6071.0</v>
      </c>
      <c r="B701" s="870" t="s">
        <v>655</v>
      </c>
      <c r="C701" s="870" t="s">
        <v>1626</v>
      </c>
      <c r="D701" s="870" t="s">
        <v>640</v>
      </c>
      <c r="E701" s="871" t="s">
        <v>195</v>
      </c>
      <c r="F701" s="871">
        <v>2025.0</v>
      </c>
      <c r="G701" s="871" t="s">
        <v>198</v>
      </c>
      <c r="H701" s="868"/>
    </row>
    <row r="702">
      <c r="A702" s="948">
        <v>5615.0</v>
      </c>
      <c r="B702" s="870" t="s">
        <v>654</v>
      </c>
      <c r="C702" s="870" t="s">
        <v>1626</v>
      </c>
      <c r="D702" s="870" t="s">
        <v>640</v>
      </c>
      <c r="E702" s="871" t="s">
        <v>216</v>
      </c>
      <c r="F702" s="871">
        <v>2025.0</v>
      </c>
      <c r="G702" s="872"/>
      <c r="H702" s="868"/>
    </row>
    <row r="703">
      <c r="A703" s="948">
        <v>4773.0</v>
      </c>
      <c r="B703" s="870" t="s">
        <v>648</v>
      </c>
      <c r="C703" s="870" t="s">
        <v>1626</v>
      </c>
      <c r="D703" s="870" t="s">
        <v>640</v>
      </c>
      <c r="E703" s="871" t="s">
        <v>195</v>
      </c>
      <c r="F703" s="871">
        <v>2025.0</v>
      </c>
      <c r="G703" s="871" t="s">
        <v>196</v>
      </c>
      <c r="H703" s="868"/>
    </row>
    <row r="704">
      <c r="A704" s="948">
        <v>4284.0</v>
      </c>
      <c r="B704" s="870" t="s">
        <v>646</v>
      </c>
      <c r="C704" s="870" t="s">
        <v>1626</v>
      </c>
      <c r="D704" s="870" t="s">
        <v>640</v>
      </c>
      <c r="E704" s="871" t="s">
        <v>195</v>
      </c>
      <c r="F704" s="871">
        <v>2025.0</v>
      </c>
      <c r="G704" s="871" t="s">
        <v>198</v>
      </c>
      <c r="H704" s="868"/>
    </row>
    <row r="705">
      <c r="A705" s="948">
        <v>4282.0</v>
      </c>
      <c r="B705" s="870" t="s">
        <v>645</v>
      </c>
      <c r="C705" s="870" t="s">
        <v>1626</v>
      </c>
      <c r="D705" s="870" t="s">
        <v>640</v>
      </c>
      <c r="E705" s="871" t="s">
        <v>195</v>
      </c>
      <c r="F705" s="871">
        <v>2025.0</v>
      </c>
      <c r="G705" s="871" t="s">
        <v>193</v>
      </c>
      <c r="H705" s="868"/>
    </row>
    <row r="706">
      <c r="A706" s="948">
        <v>4077.0</v>
      </c>
      <c r="B706" s="870" t="s">
        <v>642</v>
      </c>
      <c r="C706" s="870" t="s">
        <v>1626</v>
      </c>
      <c r="D706" s="870" t="s">
        <v>640</v>
      </c>
      <c r="E706" s="871" t="s">
        <v>192</v>
      </c>
      <c r="F706" s="871">
        <v>2025.0</v>
      </c>
      <c r="G706" s="871" t="s">
        <v>198</v>
      </c>
      <c r="H706" s="868"/>
    </row>
    <row r="707">
      <c r="A707" s="948">
        <v>3711.0</v>
      </c>
      <c r="B707" s="870" t="s">
        <v>641</v>
      </c>
      <c r="C707" s="870" t="s">
        <v>1626</v>
      </c>
      <c r="D707" s="870" t="s">
        <v>640</v>
      </c>
      <c r="E707" s="871" t="s">
        <v>216</v>
      </c>
      <c r="F707" s="871">
        <v>2025.0</v>
      </c>
      <c r="G707" s="871" t="s">
        <v>255</v>
      </c>
      <c r="H707" s="868"/>
    </row>
    <row r="708">
      <c r="A708" s="948">
        <v>3291.0</v>
      </c>
      <c r="B708" s="870" t="s">
        <v>639</v>
      </c>
      <c r="C708" s="870" t="s">
        <v>1626</v>
      </c>
      <c r="D708" s="870" t="s">
        <v>640</v>
      </c>
      <c r="E708" s="871" t="s">
        <v>192</v>
      </c>
      <c r="F708" s="871">
        <v>2026.0</v>
      </c>
      <c r="G708" s="871" t="s">
        <v>193</v>
      </c>
      <c r="H708" s="868"/>
    </row>
    <row r="709">
      <c r="A709" s="948">
        <v>7949.0</v>
      </c>
      <c r="B709" s="870" t="s">
        <v>1415</v>
      </c>
      <c r="C709" s="870" t="s">
        <v>1629</v>
      </c>
      <c r="D709" s="870" t="s">
        <v>1287</v>
      </c>
      <c r="E709" s="871" t="s">
        <v>216</v>
      </c>
      <c r="F709" s="871">
        <v>2026.0</v>
      </c>
      <c r="G709" s="872"/>
      <c r="H709" s="868"/>
    </row>
    <row r="710">
      <c r="A710" s="948">
        <v>5003.0</v>
      </c>
      <c r="B710" s="870" t="s">
        <v>1364</v>
      </c>
      <c r="C710" s="870" t="s">
        <v>1629</v>
      </c>
      <c r="D710" s="870" t="s">
        <v>1287</v>
      </c>
      <c r="E710" s="871" t="s">
        <v>192</v>
      </c>
      <c r="F710" s="871">
        <v>2025.0</v>
      </c>
      <c r="G710" s="871" t="s">
        <v>193</v>
      </c>
      <c r="H710" s="868"/>
    </row>
    <row r="711">
      <c r="A711" s="948">
        <v>10443.0</v>
      </c>
      <c r="B711" s="870" t="s">
        <v>1630</v>
      </c>
      <c r="C711" s="870" t="s">
        <v>1631</v>
      </c>
      <c r="D711" s="870" t="s">
        <v>1375</v>
      </c>
      <c r="E711" s="871" t="s">
        <v>114</v>
      </c>
      <c r="F711" s="871">
        <v>2025.0</v>
      </c>
      <c r="G711" s="871" t="s">
        <v>201</v>
      </c>
      <c r="H711" s="868"/>
    </row>
    <row r="712">
      <c r="A712" s="948">
        <v>10269.0</v>
      </c>
      <c r="B712" s="870" t="s">
        <v>1491</v>
      </c>
      <c r="C712" s="870" t="s">
        <v>1631</v>
      </c>
      <c r="D712" s="870" t="s">
        <v>1375</v>
      </c>
      <c r="E712" s="871" t="s">
        <v>114</v>
      </c>
      <c r="F712" s="871">
        <v>2025.0</v>
      </c>
      <c r="G712" s="871" t="s">
        <v>201</v>
      </c>
      <c r="H712" s="868"/>
    </row>
    <row r="713">
      <c r="A713" s="948">
        <v>10247.0</v>
      </c>
      <c r="B713" s="870" t="s">
        <v>1487</v>
      </c>
      <c r="C713" s="870" t="s">
        <v>1631</v>
      </c>
      <c r="D713" s="870" t="s">
        <v>1375</v>
      </c>
      <c r="E713" s="871" t="s">
        <v>114</v>
      </c>
      <c r="F713" s="871">
        <v>2025.0</v>
      </c>
      <c r="G713" s="871" t="s">
        <v>201</v>
      </c>
      <c r="H713" s="868"/>
    </row>
    <row r="714">
      <c r="A714" s="948">
        <v>10238.0</v>
      </c>
      <c r="B714" s="870" t="s">
        <v>1483</v>
      </c>
      <c r="C714" s="870" t="s">
        <v>1631</v>
      </c>
      <c r="D714" s="870" t="s">
        <v>1375</v>
      </c>
      <c r="E714" s="871" t="s">
        <v>114</v>
      </c>
      <c r="F714" s="871">
        <v>2025.0</v>
      </c>
      <c r="G714" s="871" t="s">
        <v>193</v>
      </c>
      <c r="H714" s="868"/>
    </row>
    <row r="715">
      <c r="A715" s="948">
        <v>10006.0</v>
      </c>
      <c r="B715" s="870" t="s">
        <v>1461</v>
      </c>
      <c r="C715" s="870" t="s">
        <v>1631</v>
      </c>
      <c r="D715" s="870" t="s">
        <v>1375</v>
      </c>
      <c r="E715" s="871" t="s">
        <v>114</v>
      </c>
      <c r="F715" s="871">
        <v>2025.0</v>
      </c>
      <c r="G715" s="871" t="s">
        <v>201</v>
      </c>
      <c r="H715" s="868"/>
    </row>
    <row r="716">
      <c r="A716" s="948">
        <v>9637.0</v>
      </c>
      <c r="B716" s="870" t="s">
        <v>1451</v>
      </c>
      <c r="C716" s="870" t="s">
        <v>1631</v>
      </c>
      <c r="D716" s="870" t="s">
        <v>1375</v>
      </c>
      <c r="E716" s="871" t="s">
        <v>114</v>
      </c>
      <c r="F716" s="871">
        <v>2025.0</v>
      </c>
      <c r="G716" s="871" t="s">
        <v>198</v>
      </c>
      <c r="H716" s="868"/>
    </row>
    <row r="717">
      <c r="A717" s="948">
        <v>9566.0</v>
      </c>
      <c r="B717" s="870" t="s">
        <v>1446</v>
      </c>
      <c r="C717" s="870" t="s">
        <v>1631</v>
      </c>
      <c r="D717" s="870" t="s">
        <v>1375</v>
      </c>
      <c r="E717" s="871" t="s">
        <v>114</v>
      </c>
      <c r="F717" s="871">
        <v>2025.0</v>
      </c>
      <c r="G717" s="871" t="s">
        <v>193</v>
      </c>
      <c r="H717" s="868"/>
    </row>
    <row r="718">
      <c r="A718" s="948">
        <v>9343.0</v>
      </c>
      <c r="B718" s="870" t="s">
        <v>1430</v>
      </c>
      <c r="C718" s="870" t="s">
        <v>1631</v>
      </c>
      <c r="D718" s="870" t="s">
        <v>1375</v>
      </c>
      <c r="E718" s="871" t="s">
        <v>114</v>
      </c>
      <c r="F718" s="871">
        <v>2025.0</v>
      </c>
      <c r="G718" s="871" t="s">
        <v>201</v>
      </c>
      <c r="H718" s="868"/>
    </row>
    <row r="719">
      <c r="A719" s="948">
        <v>9341.0</v>
      </c>
      <c r="B719" s="870" t="s">
        <v>1428</v>
      </c>
      <c r="C719" s="870" t="s">
        <v>1631</v>
      </c>
      <c r="D719" s="870" t="s">
        <v>1375</v>
      </c>
      <c r="E719" s="871" t="s">
        <v>195</v>
      </c>
      <c r="F719" s="871">
        <v>2025.0</v>
      </c>
      <c r="G719" s="871" t="s">
        <v>198</v>
      </c>
      <c r="H719" s="868"/>
    </row>
    <row r="720">
      <c r="A720" s="948">
        <v>8862.0</v>
      </c>
      <c r="B720" s="870" t="s">
        <v>1419</v>
      </c>
      <c r="C720" s="870" t="s">
        <v>1631</v>
      </c>
      <c r="D720" s="870" t="s">
        <v>1375</v>
      </c>
      <c r="E720" s="871" t="s">
        <v>114</v>
      </c>
      <c r="F720" s="871">
        <v>2025.0</v>
      </c>
      <c r="G720" s="871" t="s">
        <v>193</v>
      </c>
      <c r="H720" s="868"/>
    </row>
    <row r="721">
      <c r="A721" s="948">
        <v>8714.0</v>
      </c>
      <c r="B721" s="870" t="s">
        <v>1418</v>
      </c>
      <c r="C721" s="870" t="s">
        <v>1631</v>
      </c>
      <c r="D721" s="870" t="s">
        <v>1375</v>
      </c>
      <c r="E721" s="871" t="s">
        <v>195</v>
      </c>
      <c r="F721" s="871">
        <v>2025.0</v>
      </c>
      <c r="G721" s="871" t="s">
        <v>193</v>
      </c>
      <c r="H721" s="868"/>
    </row>
    <row r="722">
      <c r="A722" s="948">
        <v>6835.0</v>
      </c>
      <c r="B722" s="870" t="s">
        <v>1405</v>
      </c>
      <c r="C722" s="870" t="s">
        <v>1631</v>
      </c>
      <c r="D722" s="870" t="s">
        <v>1375</v>
      </c>
      <c r="E722" s="871" t="s">
        <v>192</v>
      </c>
      <c r="F722" s="871">
        <v>2025.0</v>
      </c>
      <c r="G722" s="871" t="s">
        <v>198</v>
      </c>
      <c r="H722" s="868"/>
    </row>
    <row r="723">
      <c r="A723" s="948">
        <v>6807.0</v>
      </c>
      <c r="B723" s="870" t="s">
        <v>1404</v>
      </c>
      <c r="C723" s="870" t="s">
        <v>1631</v>
      </c>
      <c r="D723" s="870" t="s">
        <v>1375</v>
      </c>
      <c r="E723" s="871" t="s">
        <v>192</v>
      </c>
      <c r="F723" s="871">
        <v>2026.0</v>
      </c>
      <c r="G723" s="871" t="s">
        <v>193</v>
      </c>
      <c r="H723" s="868"/>
    </row>
    <row r="724">
      <c r="A724" s="948">
        <v>6528.0</v>
      </c>
      <c r="B724" s="870" t="s">
        <v>1393</v>
      </c>
      <c r="C724" s="870" t="s">
        <v>1631</v>
      </c>
      <c r="D724" s="870" t="s">
        <v>1375</v>
      </c>
      <c r="E724" s="871" t="s">
        <v>195</v>
      </c>
      <c r="F724" s="871">
        <v>2025.0</v>
      </c>
      <c r="G724" s="871" t="s">
        <v>198</v>
      </c>
      <c r="H724" s="868"/>
    </row>
    <row r="725">
      <c r="A725" s="948">
        <v>5590.0</v>
      </c>
      <c r="B725" s="870" t="s">
        <v>1374</v>
      </c>
      <c r="C725" s="870" t="s">
        <v>1631</v>
      </c>
      <c r="D725" s="870" t="s">
        <v>1375</v>
      </c>
      <c r="E725" s="871" t="s">
        <v>192</v>
      </c>
      <c r="F725" s="871">
        <v>2025.0</v>
      </c>
      <c r="G725" s="871" t="s">
        <v>198</v>
      </c>
      <c r="H725" s="868"/>
    </row>
    <row r="726">
      <c r="A726" s="948">
        <v>10465.0</v>
      </c>
      <c r="B726" s="870" t="s">
        <v>1632</v>
      </c>
      <c r="C726" s="870" t="s">
        <v>1631</v>
      </c>
      <c r="D726" s="870" t="s">
        <v>1315</v>
      </c>
      <c r="E726" s="871" t="s">
        <v>114</v>
      </c>
      <c r="F726" s="871">
        <v>2025.0</v>
      </c>
      <c r="G726" s="871" t="s">
        <v>201</v>
      </c>
      <c r="H726" s="868"/>
    </row>
    <row r="727">
      <c r="A727" s="948">
        <v>10464.0</v>
      </c>
      <c r="B727" s="870" t="s">
        <v>1633</v>
      </c>
      <c r="C727" s="870" t="s">
        <v>1631</v>
      </c>
      <c r="D727" s="870" t="s">
        <v>1315</v>
      </c>
      <c r="E727" s="871" t="s">
        <v>114</v>
      </c>
      <c r="F727" s="871">
        <v>2025.0</v>
      </c>
      <c r="G727" s="871" t="s">
        <v>201</v>
      </c>
      <c r="H727" s="868"/>
    </row>
    <row r="728">
      <c r="A728" s="948">
        <v>10463.0</v>
      </c>
      <c r="B728" s="870" t="s">
        <v>1634</v>
      </c>
      <c r="C728" s="870" t="s">
        <v>1631</v>
      </c>
      <c r="D728" s="870" t="s">
        <v>1315</v>
      </c>
      <c r="E728" s="871" t="s">
        <v>114</v>
      </c>
      <c r="F728" s="871">
        <v>2025.0</v>
      </c>
      <c r="G728" s="871" t="s">
        <v>201</v>
      </c>
      <c r="H728" s="868"/>
    </row>
    <row r="729">
      <c r="A729" s="948">
        <v>10462.0</v>
      </c>
      <c r="B729" s="870" t="s">
        <v>1635</v>
      </c>
      <c r="C729" s="870" t="s">
        <v>1631</v>
      </c>
      <c r="D729" s="870" t="s">
        <v>1315</v>
      </c>
      <c r="E729" s="871" t="s">
        <v>114</v>
      </c>
      <c r="F729" s="871">
        <v>2025.0</v>
      </c>
      <c r="G729" s="871" t="s">
        <v>201</v>
      </c>
      <c r="H729" s="868"/>
    </row>
    <row r="730">
      <c r="A730" s="948">
        <v>10402.0</v>
      </c>
      <c r="B730" s="870" t="s">
        <v>1507</v>
      </c>
      <c r="C730" s="870" t="s">
        <v>1631</v>
      </c>
      <c r="D730" s="870" t="s">
        <v>1315</v>
      </c>
      <c r="E730" s="871" t="s">
        <v>114</v>
      </c>
      <c r="F730" s="871">
        <v>2025.0</v>
      </c>
      <c r="G730" s="871" t="s">
        <v>198</v>
      </c>
      <c r="H730" s="868"/>
    </row>
    <row r="731">
      <c r="A731" s="948">
        <v>10401.0</v>
      </c>
      <c r="B731" s="870" t="s">
        <v>1506</v>
      </c>
      <c r="C731" s="870" t="s">
        <v>1631</v>
      </c>
      <c r="D731" s="870" t="s">
        <v>1315</v>
      </c>
      <c r="E731" s="871" t="s">
        <v>192</v>
      </c>
      <c r="F731" s="871">
        <v>2025.0</v>
      </c>
      <c r="G731" s="871" t="s">
        <v>201</v>
      </c>
      <c r="H731" s="868"/>
    </row>
    <row r="732">
      <c r="A732" s="948">
        <v>10400.0</v>
      </c>
      <c r="B732" s="870" t="s">
        <v>1505</v>
      </c>
      <c r="C732" s="870" t="s">
        <v>1631</v>
      </c>
      <c r="D732" s="870" t="s">
        <v>1315</v>
      </c>
      <c r="E732" s="871" t="s">
        <v>221</v>
      </c>
      <c r="F732" s="871">
        <v>2025.0</v>
      </c>
      <c r="G732" s="871" t="s">
        <v>201</v>
      </c>
      <c r="H732" s="868"/>
    </row>
    <row r="733">
      <c r="A733" s="948">
        <v>10399.0</v>
      </c>
      <c r="B733" s="870" t="s">
        <v>1504</v>
      </c>
      <c r="C733" s="870" t="s">
        <v>1631</v>
      </c>
      <c r="D733" s="870" t="s">
        <v>1315</v>
      </c>
      <c r="E733" s="871" t="s">
        <v>114</v>
      </c>
      <c r="F733" s="871">
        <v>2025.0</v>
      </c>
      <c r="G733" s="871" t="s">
        <v>201</v>
      </c>
      <c r="H733" s="868"/>
    </row>
    <row r="734">
      <c r="A734" s="948">
        <v>10398.0</v>
      </c>
      <c r="B734" s="870" t="s">
        <v>1503</v>
      </c>
      <c r="C734" s="870" t="s">
        <v>1631</v>
      </c>
      <c r="D734" s="870" t="s">
        <v>1315</v>
      </c>
      <c r="E734" s="871" t="s">
        <v>114</v>
      </c>
      <c r="F734" s="871">
        <v>2025.0</v>
      </c>
      <c r="G734" s="871" t="s">
        <v>201</v>
      </c>
      <c r="H734" s="868"/>
    </row>
    <row r="735">
      <c r="A735" s="948">
        <v>10246.0</v>
      </c>
      <c r="B735" s="870" t="s">
        <v>1486</v>
      </c>
      <c r="C735" s="870" t="s">
        <v>1631</v>
      </c>
      <c r="D735" s="870" t="s">
        <v>1315</v>
      </c>
      <c r="E735" s="871" t="s">
        <v>114</v>
      </c>
      <c r="F735" s="871">
        <v>2025.0</v>
      </c>
      <c r="G735" s="871" t="s">
        <v>201</v>
      </c>
      <c r="H735" s="868"/>
    </row>
    <row r="736">
      <c r="A736" s="948">
        <v>10239.0</v>
      </c>
      <c r="B736" s="870" t="s">
        <v>1484</v>
      </c>
      <c r="C736" s="870" t="s">
        <v>1631</v>
      </c>
      <c r="D736" s="870" t="s">
        <v>1315</v>
      </c>
      <c r="E736" s="871" t="s">
        <v>114</v>
      </c>
      <c r="F736" s="871">
        <v>2025.0</v>
      </c>
      <c r="G736" s="871" t="s">
        <v>201</v>
      </c>
      <c r="H736" s="868"/>
    </row>
    <row r="737">
      <c r="A737" s="948">
        <v>10214.0</v>
      </c>
      <c r="B737" s="870" t="s">
        <v>1479</v>
      </c>
      <c r="C737" s="870" t="s">
        <v>1631</v>
      </c>
      <c r="D737" s="870" t="s">
        <v>1315</v>
      </c>
      <c r="E737" s="871" t="s">
        <v>195</v>
      </c>
      <c r="F737" s="871">
        <v>2025.0</v>
      </c>
      <c r="G737" s="871" t="s">
        <v>201</v>
      </c>
      <c r="H737" s="868"/>
    </row>
    <row r="738">
      <c r="A738" s="948">
        <v>10213.0</v>
      </c>
      <c r="B738" s="870" t="s">
        <v>1478</v>
      </c>
      <c r="C738" s="870" t="s">
        <v>1631</v>
      </c>
      <c r="D738" s="870" t="s">
        <v>1315</v>
      </c>
      <c r="E738" s="871" t="s">
        <v>114</v>
      </c>
      <c r="F738" s="871">
        <v>2025.0</v>
      </c>
      <c r="G738" s="871" t="s">
        <v>201</v>
      </c>
      <c r="H738" s="868"/>
    </row>
    <row r="739">
      <c r="A739" s="948">
        <v>10155.0</v>
      </c>
      <c r="B739" s="870" t="s">
        <v>1472</v>
      </c>
      <c r="C739" s="870" t="s">
        <v>1631</v>
      </c>
      <c r="D739" s="870" t="s">
        <v>1315</v>
      </c>
      <c r="E739" s="871" t="s">
        <v>114</v>
      </c>
      <c r="F739" s="871">
        <v>2025.0</v>
      </c>
      <c r="G739" s="871" t="s">
        <v>201</v>
      </c>
      <c r="H739" s="868"/>
    </row>
    <row r="740">
      <c r="A740" s="948">
        <v>10154.0</v>
      </c>
      <c r="B740" s="870" t="s">
        <v>1471</v>
      </c>
      <c r="C740" s="870" t="s">
        <v>1631</v>
      </c>
      <c r="D740" s="870" t="s">
        <v>1315</v>
      </c>
      <c r="E740" s="871" t="s">
        <v>114</v>
      </c>
      <c r="F740" s="871">
        <v>2025.0</v>
      </c>
      <c r="G740" s="871" t="s">
        <v>201</v>
      </c>
      <c r="H740" s="868"/>
    </row>
    <row r="741">
      <c r="A741" s="948">
        <v>10088.0</v>
      </c>
      <c r="B741" s="870" t="s">
        <v>1467</v>
      </c>
      <c r="C741" s="870" t="s">
        <v>1631</v>
      </c>
      <c r="D741" s="870" t="s">
        <v>1315</v>
      </c>
      <c r="E741" s="871" t="s">
        <v>195</v>
      </c>
      <c r="F741" s="871">
        <v>2025.0</v>
      </c>
      <c r="G741" s="871" t="s">
        <v>198</v>
      </c>
      <c r="H741" s="868"/>
    </row>
    <row r="742">
      <c r="A742" s="948">
        <v>10085.0</v>
      </c>
      <c r="B742" s="870" t="s">
        <v>1466</v>
      </c>
      <c r="C742" s="870" t="s">
        <v>1631</v>
      </c>
      <c r="D742" s="870" t="s">
        <v>1315</v>
      </c>
      <c r="E742" s="871" t="s">
        <v>114</v>
      </c>
      <c r="F742" s="871">
        <v>2025.0</v>
      </c>
      <c r="G742" s="871" t="s">
        <v>193</v>
      </c>
      <c r="H742" s="868"/>
    </row>
    <row r="743">
      <c r="A743" s="948">
        <v>9959.0</v>
      </c>
      <c r="B743" s="870" t="s">
        <v>1458</v>
      </c>
      <c r="C743" s="870" t="s">
        <v>1631</v>
      </c>
      <c r="D743" s="870" t="s">
        <v>1315</v>
      </c>
      <c r="E743" s="871" t="s">
        <v>114</v>
      </c>
      <c r="F743" s="871">
        <v>2025.0</v>
      </c>
      <c r="G743" s="871" t="s">
        <v>201</v>
      </c>
      <c r="H743" s="868"/>
    </row>
    <row r="744">
      <c r="A744" s="948">
        <v>9670.0</v>
      </c>
      <c r="B744" s="870" t="s">
        <v>1454</v>
      </c>
      <c r="C744" s="870" t="s">
        <v>1631</v>
      </c>
      <c r="D744" s="870" t="s">
        <v>1315</v>
      </c>
      <c r="E744" s="871" t="s">
        <v>114</v>
      </c>
      <c r="F744" s="871">
        <v>2025.0</v>
      </c>
      <c r="G744" s="871" t="s">
        <v>198</v>
      </c>
      <c r="H744" s="868"/>
    </row>
    <row r="745">
      <c r="A745" s="948">
        <v>9668.0</v>
      </c>
      <c r="B745" s="870" t="s">
        <v>1453</v>
      </c>
      <c r="C745" s="870" t="s">
        <v>1631</v>
      </c>
      <c r="D745" s="870" t="s">
        <v>1315</v>
      </c>
      <c r="E745" s="871" t="s">
        <v>114</v>
      </c>
      <c r="F745" s="871">
        <v>2025.0</v>
      </c>
      <c r="G745" s="871" t="s">
        <v>193</v>
      </c>
      <c r="H745" s="868"/>
    </row>
    <row r="746">
      <c r="A746" s="948">
        <v>9597.0</v>
      </c>
      <c r="B746" s="870" t="s">
        <v>1449</v>
      </c>
      <c r="C746" s="870" t="s">
        <v>1631</v>
      </c>
      <c r="D746" s="870" t="s">
        <v>1315</v>
      </c>
      <c r="E746" s="871" t="s">
        <v>114</v>
      </c>
      <c r="F746" s="871">
        <v>2025.0</v>
      </c>
      <c r="G746" s="871" t="s">
        <v>198</v>
      </c>
      <c r="H746" s="868"/>
    </row>
    <row r="747">
      <c r="A747" s="948">
        <v>9596.0</v>
      </c>
      <c r="B747" s="870" t="s">
        <v>1448</v>
      </c>
      <c r="C747" s="870" t="s">
        <v>1631</v>
      </c>
      <c r="D747" s="870" t="s">
        <v>1315</v>
      </c>
      <c r="E747" s="871" t="s">
        <v>114</v>
      </c>
      <c r="F747" s="871">
        <v>2025.0</v>
      </c>
      <c r="G747" s="871" t="s">
        <v>201</v>
      </c>
      <c r="H747" s="868"/>
    </row>
    <row r="748">
      <c r="A748" s="948">
        <v>9595.0</v>
      </c>
      <c r="B748" s="870" t="s">
        <v>1447</v>
      </c>
      <c r="C748" s="870" t="s">
        <v>1631</v>
      </c>
      <c r="D748" s="870" t="s">
        <v>1315</v>
      </c>
      <c r="E748" s="871" t="s">
        <v>114</v>
      </c>
      <c r="F748" s="871">
        <v>2025.0</v>
      </c>
      <c r="G748" s="871" t="s">
        <v>198</v>
      </c>
      <c r="H748" s="868"/>
    </row>
    <row r="749">
      <c r="A749" s="948">
        <v>9521.0</v>
      </c>
      <c r="B749" s="870" t="s">
        <v>1442</v>
      </c>
      <c r="C749" s="870" t="s">
        <v>1631</v>
      </c>
      <c r="D749" s="870" t="s">
        <v>1315</v>
      </c>
      <c r="E749" s="871" t="s">
        <v>192</v>
      </c>
      <c r="F749" s="871">
        <v>2025.0</v>
      </c>
      <c r="G749" s="871" t="s">
        <v>201</v>
      </c>
      <c r="H749" s="868"/>
    </row>
    <row r="750">
      <c r="A750" s="948">
        <v>9082.0</v>
      </c>
      <c r="B750" s="870" t="s">
        <v>1422</v>
      </c>
      <c r="C750" s="870" t="s">
        <v>1631</v>
      </c>
      <c r="D750" s="870" t="s">
        <v>1315</v>
      </c>
      <c r="E750" s="871" t="s">
        <v>192</v>
      </c>
      <c r="F750" s="871">
        <v>2025.0</v>
      </c>
      <c r="G750" s="871" t="s">
        <v>193</v>
      </c>
      <c r="H750" s="868"/>
    </row>
    <row r="751">
      <c r="A751" s="948">
        <v>7924.0</v>
      </c>
      <c r="B751" s="870" t="s">
        <v>1414</v>
      </c>
      <c r="C751" s="870" t="s">
        <v>1631</v>
      </c>
      <c r="D751" s="870" t="s">
        <v>1315</v>
      </c>
      <c r="E751" s="871" t="s">
        <v>114</v>
      </c>
      <c r="F751" s="871">
        <v>2025.0</v>
      </c>
      <c r="G751" s="871" t="s">
        <v>193</v>
      </c>
      <c r="H751" s="868"/>
    </row>
    <row r="752">
      <c r="A752" s="948">
        <v>7792.0</v>
      </c>
      <c r="B752" s="870" t="s">
        <v>1413</v>
      </c>
      <c r="C752" s="870" t="s">
        <v>1631</v>
      </c>
      <c r="D752" s="870" t="s">
        <v>1315</v>
      </c>
      <c r="E752" s="871" t="s">
        <v>114</v>
      </c>
      <c r="F752" s="871">
        <v>2025.0</v>
      </c>
      <c r="G752" s="871" t="s">
        <v>193</v>
      </c>
      <c r="H752" s="868"/>
    </row>
    <row r="753">
      <c r="A753" s="948">
        <v>6833.0</v>
      </c>
      <c r="B753" s="870" t="s">
        <v>1636</v>
      </c>
      <c r="C753" s="870" t="s">
        <v>1631</v>
      </c>
      <c r="D753" s="870" t="s">
        <v>1315</v>
      </c>
      <c r="E753" s="871" t="s">
        <v>192</v>
      </c>
      <c r="F753" s="871">
        <v>2025.0</v>
      </c>
      <c r="G753" s="871" t="s">
        <v>193</v>
      </c>
      <c r="H753" s="868"/>
    </row>
    <row r="754">
      <c r="A754" s="948">
        <v>4669.0</v>
      </c>
      <c r="B754" s="870" t="s">
        <v>1359</v>
      </c>
      <c r="C754" s="870" t="s">
        <v>1631</v>
      </c>
      <c r="D754" s="870" t="s">
        <v>1315</v>
      </c>
      <c r="E754" s="871" t="s">
        <v>195</v>
      </c>
      <c r="F754" s="871">
        <v>2025.0</v>
      </c>
      <c r="G754" s="871" t="s">
        <v>211</v>
      </c>
      <c r="H754" s="868"/>
    </row>
    <row r="755">
      <c r="A755" s="948">
        <v>3136.0</v>
      </c>
      <c r="B755" s="870" t="s">
        <v>1335</v>
      </c>
      <c r="C755" s="870" t="s">
        <v>1631</v>
      </c>
      <c r="D755" s="870" t="s">
        <v>1315</v>
      </c>
      <c r="E755" s="871" t="s">
        <v>195</v>
      </c>
      <c r="F755" s="871">
        <v>2025.0</v>
      </c>
      <c r="G755" s="871" t="s">
        <v>193</v>
      </c>
      <c r="H755" s="868"/>
    </row>
    <row r="756">
      <c r="A756" s="948">
        <v>2031.0</v>
      </c>
      <c r="B756" s="870" t="s">
        <v>1322</v>
      </c>
      <c r="C756" s="870" t="s">
        <v>1631</v>
      </c>
      <c r="D756" s="870" t="s">
        <v>1315</v>
      </c>
      <c r="E756" s="871" t="s">
        <v>195</v>
      </c>
      <c r="F756" s="871">
        <v>2025.0</v>
      </c>
      <c r="G756" s="871" t="s">
        <v>201</v>
      </c>
      <c r="H756" s="868"/>
    </row>
    <row r="757">
      <c r="A757" s="948">
        <v>1627.0</v>
      </c>
      <c r="B757" s="870" t="s">
        <v>1314</v>
      </c>
      <c r="C757" s="870" t="s">
        <v>1631</v>
      </c>
      <c r="D757" s="870" t="s">
        <v>1315</v>
      </c>
      <c r="E757" s="871" t="s">
        <v>195</v>
      </c>
      <c r="F757" s="871">
        <v>2025.0</v>
      </c>
      <c r="G757" s="871" t="s">
        <v>198</v>
      </c>
      <c r="H757" s="868"/>
    </row>
    <row r="758">
      <c r="A758" s="948">
        <v>10456.0</v>
      </c>
      <c r="B758" s="870" t="s">
        <v>1637</v>
      </c>
      <c r="C758" s="870" t="s">
        <v>1638</v>
      </c>
      <c r="D758" s="870" t="s">
        <v>1321</v>
      </c>
      <c r="E758" s="871" t="s">
        <v>114</v>
      </c>
      <c r="F758" s="871">
        <v>2025.0</v>
      </c>
      <c r="G758" s="871" t="s">
        <v>201</v>
      </c>
      <c r="H758" s="868"/>
    </row>
    <row r="759">
      <c r="A759" s="948">
        <v>10455.0</v>
      </c>
      <c r="B759" s="870" t="s">
        <v>1639</v>
      </c>
      <c r="C759" s="870" t="s">
        <v>1638</v>
      </c>
      <c r="D759" s="870" t="s">
        <v>1321</v>
      </c>
      <c r="E759" s="871" t="s">
        <v>114</v>
      </c>
      <c r="F759" s="871">
        <v>2025.0</v>
      </c>
      <c r="G759" s="871" t="s">
        <v>201</v>
      </c>
      <c r="H759" s="868"/>
    </row>
    <row r="760">
      <c r="A760" s="948">
        <v>8653.0</v>
      </c>
      <c r="B760" s="870" t="s">
        <v>1640</v>
      </c>
      <c r="C760" s="870" t="s">
        <v>1638</v>
      </c>
      <c r="D760" s="870" t="s">
        <v>1321</v>
      </c>
      <c r="E760" s="871" t="s">
        <v>195</v>
      </c>
      <c r="F760" s="871">
        <v>2025.0</v>
      </c>
      <c r="G760" s="871" t="s">
        <v>201</v>
      </c>
      <c r="H760" s="868"/>
    </row>
    <row r="761">
      <c r="A761" s="948">
        <v>6702.0</v>
      </c>
      <c r="B761" s="870" t="s">
        <v>1400</v>
      </c>
      <c r="C761" s="870" t="s">
        <v>1638</v>
      </c>
      <c r="D761" s="870" t="s">
        <v>1321</v>
      </c>
      <c r="E761" s="871" t="s">
        <v>192</v>
      </c>
      <c r="F761" s="871">
        <v>2025.0</v>
      </c>
      <c r="G761" s="871" t="s">
        <v>193</v>
      </c>
      <c r="H761" s="868"/>
    </row>
    <row r="762">
      <c r="A762" s="948">
        <v>6686.0</v>
      </c>
      <c r="B762" s="870" t="s">
        <v>1398</v>
      </c>
      <c r="C762" s="870" t="s">
        <v>1638</v>
      </c>
      <c r="D762" s="870" t="s">
        <v>1321</v>
      </c>
      <c r="E762" s="871" t="s">
        <v>192</v>
      </c>
      <c r="F762" s="871">
        <v>2025.0</v>
      </c>
      <c r="G762" s="871" t="s">
        <v>198</v>
      </c>
      <c r="H762" s="868"/>
    </row>
    <row r="763">
      <c r="A763" s="948">
        <v>6685.0</v>
      </c>
      <c r="B763" s="870" t="s">
        <v>1641</v>
      </c>
      <c r="C763" s="870" t="s">
        <v>1638</v>
      </c>
      <c r="D763" s="870" t="s">
        <v>1321</v>
      </c>
      <c r="E763" s="871" t="s">
        <v>192</v>
      </c>
      <c r="F763" s="871">
        <v>2025.0</v>
      </c>
      <c r="G763" s="871" t="s">
        <v>198</v>
      </c>
      <c r="H763" s="868"/>
    </row>
    <row r="764">
      <c r="A764" s="948">
        <v>5808.0</v>
      </c>
      <c r="B764" s="870" t="s">
        <v>1377</v>
      </c>
      <c r="C764" s="870" t="s">
        <v>1638</v>
      </c>
      <c r="D764" s="870" t="s">
        <v>1321</v>
      </c>
      <c r="E764" s="871" t="s">
        <v>195</v>
      </c>
      <c r="F764" s="871">
        <v>2025.0</v>
      </c>
      <c r="G764" s="871" t="s">
        <v>198</v>
      </c>
      <c r="H764" s="868"/>
    </row>
    <row r="765">
      <c r="A765" s="948">
        <v>5348.0</v>
      </c>
      <c r="B765" s="870" t="s">
        <v>1366</v>
      </c>
      <c r="C765" s="870" t="s">
        <v>1638</v>
      </c>
      <c r="D765" s="870" t="s">
        <v>1321</v>
      </c>
      <c r="E765" s="871" t="s">
        <v>195</v>
      </c>
      <c r="F765" s="871">
        <v>2025.0</v>
      </c>
      <c r="G765" s="871" t="s">
        <v>198</v>
      </c>
      <c r="H765" s="868"/>
    </row>
    <row r="766">
      <c r="A766" s="948">
        <v>4794.0</v>
      </c>
      <c r="B766" s="870" t="s">
        <v>1360</v>
      </c>
      <c r="C766" s="870" t="s">
        <v>1638</v>
      </c>
      <c r="D766" s="870" t="s">
        <v>1321</v>
      </c>
      <c r="E766" s="871" t="s">
        <v>192</v>
      </c>
      <c r="F766" s="871">
        <v>2025.0</v>
      </c>
      <c r="G766" s="871" t="s">
        <v>198</v>
      </c>
      <c r="H766" s="868"/>
    </row>
    <row r="767">
      <c r="A767" s="948">
        <v>1833.0</v>
      </c>
      <c r="B767" s="870" t="s">
        <v>1320</v>
      </c>
      <c r="C767" s="870" t="s">
        <v>1638</v>
      </c>
      <c r="D767" s="870" t="s">
        <v>1321</v>
      </c>
      <c r="E767" s="871" t="s">
        <v>195</v>
      </c>
      <c r="F767" s="871">
        <v>2025.0</v>
      </c>
      <c r="G767" s="871" t="s">
        <v>201</v>
      </c>
      <c r="H767" s="868"/>
    </row>
    <row r="768">
      <c r="A768" s="948">
        <v>1823.0</v>
      </c>
      <c r="B768" s="870" t="s">
        <v>1642</v>
      </c>
      <c r="C768" s="870" t="s">
        <v>1638</v>
      </c>
      <c r="D768" s="870" t="s">
        <v>1321</v>
      </c>
      <c r="E768" s="871" t="s">
        <v>192</v>
      </c>
      <c r="F768" s="871">
        <v>2025.0</v>
      </c>
      <c r="G768" s="871" t="s">
        <v>193</v>
      </c>
      <c r="H768" s="868"/>
    </row>
    <row r="769">
      <c r="A769" s="948">
        <v>10454.0</v>
      </c>
      <c r="B769" s="870" t="s">
        <v>1643</v>
      </c>
      <c r="C769" s="870" t="s">
        <v>1638</v>
      </c>
      <c r="D769" s="870" t="s">
        <v>527</v>
      </c>
      <c r="E769" s="871" t="s">
        <v>114</v>
      </c>
      <c r="F769" s="871">
        <v>2025.0</v>
      </c>
      <c r="G769" s="871" t="s">
        <v>198</v>
      </c>
      <c r="H769" s="868"/>
    </row>
    <row r="770">
      <c r="A770" s="948">
        <v>9533.0</v>
      </c>
      <c r="B770" s="870" t="s">
        <v>1444</v>
      </c>
      <c r="C770" s="870" t="s">
        <v>1638</v>
      </c>
      <c r="D770" s="870" t="s">
        <v>527</v>
      </c>
      <c r="E770" s="871" t="s">
        <v>195</v>
      </c>
      <c r="F770" s="871">
        <v>2025.0</v>
      </c>
      <c r="G770" s="871" t="s">
        <v>193</v>
      </c>
      <c r="H770" s="868"/>
    </row>
    <row r="771">
      <c r="A771" s="948">
        <v>9209.0</v>
      </c>
      <c r="B771" s="870" t="s">
        <v>282</v>
      </c>
      <c r="C771" s="870" t="s">
        <v>1638</v>
      </c>
      <c r="D771" s="870" t="s">
        <v>527</v>
      </c>
      <c r="E771" s="871" t="s">
        <v>195</v>
      </c>
      <c r="F771" s="871">
        <v>2025.0</v>
      </c>
      <c r="G771" s="871" t="s">
        <v>193</v>
      </c>
      <c r="H771" s="868"/>
    </row>
    <row r="772">
      <c r="A772" s="948">
        <v>6693.0</v>
      </c>
      <c r="B772" s="870" t="s">
        <v>1399</v>
      </c>
      <c r="C772" s="870" t="s">
        <v>1638</v>
      </c>
      <c r="D772" s="870" t="s">
        <v>527</v>
      </c>
      <c r="E772" s="871" t="s">
        <v>195</v>
      </c>
      <c r="F772" s="871">
        <v>2025.0</v>
      </c>
      <c r="G772" s="871" t="s">
        <v>196</v>
      </c>
      <c r="H772" s="868"/>
    </row>
    <row r="773">
      <c r="A773" s="948">
        <v>6607.0</v>
      </c>
      <c r="B773" s="870" t="s">
        <v>1395</v>
      </c>
      <c r="C773" s="870" t="s">
        <v>1638</v>
      </c>
      <c r="D773" s="870" t="s">
        <v>527</v>
      </c>
      <c r="E773" s="871" t="s">
        <v>257</v>
      </c>
      <c r="F773" s="871">
        <v>2025.0</v>
      </c>
      <c r="G773" s="871" t="s">
        <v>196</v>
      </c>
      <c r="H773" s="868"/>
    </row>
    <row r="774">
      <c r="A774" s="948">
        <v>6597.0</v>
      </c>
      <c r="B774" s="870" t="s">
        <v>1394</v>
      </c>
      <c r="C774" s="870" t="s">
        <v>1638</v>
      </c>
      <c r="D774" s="870" t="s">
        <v>527</v>
      </c>
      <c r="E774" s="871" t="s">
        <v>195</v>
      </c>
      <c r="F774" s="871">
        <v>2025.0</v>
      </c>
      <c r="G774" s="871" t="s">
        <v>196</v>
      </c>
      <c r="H774" s="868"/>
    </row>
    <row r="775">
      <c r="A775" s="948">
        <v>2447.0</v>
      </c>
      <c r="B775" s="870" t="s">
        <v>1327</v>
      </c>
      <c r="C775" s="870" t="s">
        <v>1638</v>
      </c>
      <c r="D775" s="870" t="s">
        <v>527</v>
      </c>
      <c r="E775" s="871" t="s">
        <v>195</v>
      </c>
      <c r="F775" s="871">
        <v>2025.0</v>
      </c>
      <c r="G775" s="871" t="s">
        <v>193</v>
      </c>
      <c r="H775" s="868"/>
    </row>
    <row r="776">
      <c r="A776" s="948">
        <v>1070.0</v>
      </c>
      <c r="B776" s="870" t="s">
        <v>1644</v>
      </c>
      <c r="C776" s="870" t="s">
        <v>1638</v>
      </c>
      <c r="D776" s="870" t="s">
        <v>527</v>
      </c>
      <c r="E776" s="871" t="s">
        <v>195</v>
      </c>
      <c r="F776" s="871">
        <v>2025.0</v>
      </c>
      <c r="G776" s="871" t="s">
        <v>193</v>
      </c>
      <c r="H776" s="868"/>
    </row>
    <row r="777">
      <c r="A777" s="948">
        <v>10077.0</v>
      </c>
      <c r="B777" s="870" t="s">
        <v>1463</v>
      </c>
      <c r="C777" s="870" t="s">
        <v>1638</v>
      </c>
      <c r="D777" s="870" t="s">
        <v>1351</v>
      </c>
      <c r="E777" s="871" t="s">
        <v>195</v>
      </c>
      <c r="F777" s="871">
        <v>2026.0</v>
      </c>
      <c r="G777" s="871" t="s">
        <v>193</v>
      </c>
      <c r="H777" s="868"/>
    </row>
    <row r="778">
      <c r="A778" s="948">
        <v>6634.0</v>
      </c>
      <c r="B778" s="870" t="s">
        <v>1397</v>
      </c>
      <c r="C778" s="870" t="s">
        <v>1638</v>
      </c>
      <c r="D778" s="870" t="s">
        <v>1351</v>
      </c>
      <c r="E778" s="871" t="s">
        <v>192</v>
      </c>
      <c r="F778" s="871">
        <v>2026.0</v>
      </c>
      <c r="G778" s="871" t="s">
        <v>198</v>
      </c>
      <c r="H778" s="868"/>
    </row>
    <row r="779">
      <c r="A779" s="948">
        <v>5578.0</v>
      </c>
      <c r="B779" s="870" t="s">
        <v>1373</v>
      </c>
      <c r="C779" s="870" t="s">
        <v>1638</v>
      </c>
      <c r="D779" s="870" t="s">
        <v>1351</v>
      </c>
      <c r="E779" s="871" t="s">
        <v>257</v>
      </c>
      <c r="F779" s="871">
        <v>2025.0</v>
      </c>
      <c r="G779" s="871" t="s">
        <v>201</v>
      </c>
      <c r="H779" s="868"/>
    </row>
    <row r="780">
      <c r="A780" s="948">
        <v>4532.0</v>
      </c>
      <c r="B780" s="870" t="s">
        <v>1355</v>
      </c>
      <c r="C780" s="870" t="s">
        <v>1638</v>
      </c>
      <c r="D780" s="870" t="s">
        <v>1351</v>
      </c>
      <c r="E780" s="871" t="s">
        <v>195</v>
      </c>
      <c r="F780" s="871">
        <v>2025.0</v>
      </c>
      <c r="G780" s="871" t="s">
        <v>193</v>
      </c>
      <c r="H780" s="868"/>
    </row>
    <row r="781">
      <c r="A781" s="948">
        <v>4243.0</v>
      </c>
      <c r="B781" s="870" t="s">
        <v>1350</v>
      </c>
      <c r="C781" s="870" t="s">
        <v>1638</v>
      </c>
      <c r="D781" s="870" t="s">
        <v>1351</v>
      </c>
      <c r="E781" s="871" t="s">
        <v>195</v>
      </c>
      <c r="F781" s="871">
        <v>2025.0</v>
      </c>
      <c r="G781" s="871" t="s">
        <v>193</v>
      </c>
      <c r="H781" s="868"/>
    </row>
    <row r="782">
      <c r="A782" s="948">
        <v>1001.0</v>
      </c>
      <c r="B782" s="870" t="s">
        <v>1290</v>
      </c>
      <c r="C782" s="870" t="s">
        <v>1638</v>
      </c>
      <c r="D782" s="870" t="s">
        <v>1289</v>
      </c>
      <c r="E782" s="871" t="s">
        <v>249</v>
      </c>
      <c r="F782" s="871">
        <v>2026.0</v>
      </c>
      <c r="G782" s="871" t="s">
        <v>198</v>
      </c>
      <c r="H782" s="868"/>
    </row>
    <row r="783">
      <c r="A783" s="948">
        <v>1000.0</v>
      </c>
      <c r="B783" s="870" t="s">
        <v>1288</v>
      </c>
      <c r="C783" s="870" t="s">
        <v>1638</v>
      </c>
      <c r="D783" s="870" t="s">
        <v>1289</v>
      </c>
      <c r="E783" s="871" t="s">
        <v>216</v>
      </c>
      <c r="F783" s="871">
        <v>2026.0</v>
      </c>
      <c r="G783" s="872"/>
      <c r="H783" s="868"/>
    </row>
    <row r="784">
      <c r="A784" s="948">
        <v>10431.0</v>
      </c>
      <c r="B784" s="870" t="s">
        <v>1645</v>
      </c>
      <c r="C784" s="870" t="s">
        <v>1646</v>
      </c>
      <c r="D784" s="870" t="s">
        <v>1647</v>
      </c>
      <c r="E784" s="871" t="s">
        <v>114</v>
      </c>
      <c r="F784" s="871">
        <v>2025.0</v>
      </c>
      <c r="G784" s="871" t="s">
        <v>201</v>
      </c>
      <c r="H784" s="868"/>
    </row>
    <row r="785">
      <c r="A785" s="948">
        <v>10424.0</v>
      </c>
      <c r="B785" s="870" t="s">
        <v>1648</v>
      </c>
      <c r="C785" s="870" t="s">
        <v>1646</v>
      </c>
      <c r="D785" s="870" t="s">
        <v>1647</v>
      </c>
      <c r="E785" s="871" t="s">
        <v>114</v>
      </c>
      <c r="F785" s="871">
        <v>2025.0</v>
      </c>
      <c r="G785" s="871" t="s">
        <v>201</v>
      </c>
      <c r="H785" s="868"/>
    </row>
    <row r="786">
      <c r="A786" s="948">
        <v>10408.0</v>
      </c>
      <c r="B786" s="870" t="s">
        <v>896</v>
      </c>
      <c r="C786" s="870" t="s">
        <v>1646</v>
      </c>
      <c r="D786" s="870" t="s">
        <v>1647</v>
      </c>
      <c r="E786" s="871" t="s">
        <v>221</v>
      </c>
      <c r="F786" s="871">
        <v>2025.0</v>
      </c>
      <c r="G786" s="871" t="s">
        <v>201</v>
      </c>
      <c r="H786" s="868"/>
    </row>
    <row r="787">
      <c r="A787" s="948">
        <v>10371.0</v>
      </c>
      <c r="B787" s="870" t="s">
        <v>893</v>
      </c>
      <c r="C787" s="870" t="s">
        <v>1646</v>
      </c>
      <c r="D787" s="870" t="s">
        <v>1647</v>
      </c>
      <c r="E787" s="871" t="s">
        <v>114</v>
      </c>
      <c r="F787" s="871">
        <v>2026.0</v>
      </c>
      <c r="G787" s="871" t="s">
        <v>201</v>
      </c>
      <c r="H787" s="868"/>
    </row>
    <row r="788">
      <c r="A788" s="948">
        <v>10267.0</v>
      </c>
      <c r="B788" s="870" t="s">
        <v>889</v>
      </c>
      <c r="C788" s="870" t="s">
        <v>1646</v>
      </c>
      <c r="D788" s="870" t="s">
        <v>1647</v>
      </c>
      <c r="E788" s="871" t="s">
        <v>114</v>
      </c>
      <c r="F788" s="871">
        <v>2025.0</v>
      </c>
      <c r="G788" s="871" t="s">
        <v>201</v>
      </c>
      <c r="H788" s="868"/>
    </row>
    <row r="789">
      <c r="A789" s="948">
        <v>10256.0</v>
      </c>
      <c r="B789" s="870" t="s">
        <v>883</v>
      </c>
      <c r="C789" s="870" t="s">
        <v>1646</v>
      </c>
      <c r="D789" s="870" t="s">
        <v>1647</v>
      </c>
      <c r="E789" s="871" t="s">
        <v>114</v>
      </c>
      <c r="F789" s="871">
        <v>2025.0</v>
      </c>
      <c r="G789" s="871" t="s">
        <v>201</v>
      </c>
      <c r="H789" s="868"/>
    </row>
    <row r="790">
      <c r="A790" s="948">
        <v>10186.0</v>
      </c>
      <c r="B790" s="870" t="s">
        <v>865</v>
      </c>
      <c r="C790" s="870" t="s">
        <v>1646</v>
      </c>
      <c r="D790" s="870" t="s">
        <v>1647</v>
      </c>
      <c r="E790" s="871" t="s">
        <v>114</v>
      </c>
      <c r="F790" s="871">
        <v>2025.0</v>
      </c>
      <c r="G790" s="871" t="s">
        <v>201</v>
      </c>
      <c r="H790" s="868"/>
    </row>
    <row r="791">
      <c r="A791" s="948">
        <v>10094.0</v>
      </c>
      <c r="B791" s="870" t="s">
        <v>857</v>
      </c>
      <c r="C791" s="870" t="s">
        <v>1646</v>
      </c>
      <c r="D791" s="870" t="s">
        <v>1647</v>
      </c>
      <c r="E791" s="871" t="s">
        <v>114</v>
      </c>
      <c r="F791" s="871">
        <v>2025.0</v>
      </c>
      <c r="G791" s="871" t="s">
        <v>201</v>
      </c>
      <c r="H791" s="868"/>
    </row>
    <row r="792">
      <c r="A792" s="948">
        <v>10041.0</v>
      </c>
      <c r="B792" s="870" t="s">
        <v>854</v>
      </c>
      <c r="C792" s="870" t="s">
        <v>1646</v>
      </c>
      <c r="D792" s="870" t="s">
        <v>1647</v>
      </c>
      <c r="E792" s="871" t="s">
        <v>114</v>
      </c>
      <c r="F792" s="871">
        <v>2025.0</v>
      </c>
      <c r="G792" s="871" t="s">
        <v>198</v>
      </c>
      <c r="H792" s="868"/>
    </row>
    <row r="793">
      <c r="A793" s="948">
        <v>10019.0</v>
      </c>
      <c r="B793" s="870" t="s">
        <v>850</v>
      </c>
      <c r="C793" s="870" t="s">
        <v>1646</v>
      </c>
      <c r="D793" s="870" t="s">
        <v>1647</v>
      </c>
      <c r="E793" s="871" t="s">
        <v>114</v>
      </c>
      <c r="F793" s="871">
        <v>2025.0</v>
      </c>
      <c r="G793" s="871" t="s">
        <v>198</v>
      </c>
      <c r="H793" s="868"/>
    </row>
    <row r="794">
      <c r="A794" s="948">
        <v>9973.0</v>
      </c>
      <c r="B794" s="870" t="s">
        <v>848</v>
      </c>
      <c r="C794" s="870" t="s">
        <v>1646</v>
      </c>
      <c r="D794" s="870" t="s">
        <v>1647</v>
      </c>
      <c r="E794" s="871" t="s">
        <v>114</v>
      </c>
      <c r="F794" s="871">
        <v>2025.0</v>
      </c>
      <c r="G794" s="871" t="s">
        <v>193</v>
      </c>
      <c r="H794" s="868"/>
    </row>
    <row r="795">
      <c r="A795" s="948">
        <v>9912.0</v>
      </c>
      <c r="B795" s="870" t="s">
        <v>842</v>
      </c>
      <c r="C795" s="870" t="s">
        <v>1646</v>
      </c>
      <c r="D795" s="870" t="s">
        <v>1647</v>
      </c>
      <c r="E795" s="871" t="s">
        <v>114</v>
      </c>
      <c r="F795" s="871">
        <v>2026.0</v>
      </c>
      <c r="G795" s="871" t="s">
        <v>201</v>
      </c>
      <c r="H795" s="868"/>
    </row>
    <row r="796">
      <c r="A796" s="948">
        <v>9908.0</v>
      </c>
      <c r="B796" s="870" t="s">
        <v>841</v>
      </c>
      <c r="C796" s="870" t="s">
        <v>1646</v>
      </c>
      <c r="D796" s="870" t="s">
        <v>1647</v>
      </c>
      <c r="E796" s="871" t="s">
        <v>195</v>
      </c>
      <c r="F796" s="871">
        <v>2025.0</v>
      </c>
      <c r="G796" s="871" t="s">
        <v>201</v>
      </c>
      <c r="H796" s="868"/>
    </row>
    <row r="797">
      <c r="A797" s="948">
        <v>9520.0</v>
      </c>
      <c r="B797" s="870" t="s">
        <v>839</v>
      </c>
      <c r="C797" s="870" t="s">
        <v>1646</v>
      </c>
      <c r="D797" s="870" t="s">
        <v>1647</v>
      </c>
      <c r="E797" s="871" t="s">
        <v>195</v>
      </c>
      <c r="F797" s="871">
        <v>2025.0</v>
      </c>
      <c r="G797" s="871" t="s">
        <v>198</v>
      </c>
      <c r="H797" s="868"/>
    </row>
    <row r="798">
      <c r="A798" s="948">
        <v>9345.0</v>
      </c>
      <c r="B798" s="870" t="s">
        <v>838</v>
      </c>
      <c r="C798" s="870" t="s">
        <v>1646</v>
      </c>
      <c r="D798" s="870" t="s">
        <v>1647</v>
      </c>
      <c r="E798" s="871" t="s">
        <v>114</v>
      </c>
      <c r="F798" s="871">
        <v>2026.0</v>
      </c>
      <c r="G798" s="871" t="s">
        <v>211</v>
      </c>
      <c r="H798" s="868"/>
    </row>
    <row r="799">
      <c r="A799" s="948">
        <v>9221.0</v>
      </c>
      <c r="B799" s="870" t="s">
        <v>835</v>
      </c>
      <c r="C799" s="870" t="s">
        <v>1646</v>
      </c>
      <c r="D799" s="870" t="s">
        <v>1647</v>
      </c>
      <c r="E799" s="871" t="s">
        <v>114</v>
      </c>
      <c r="F799" s="871">
        <v>2026.0</v>
      </c>
      <c r="G799" s="871" t="s">
        <v>193</v>
      </c>
      <c r="H799" s="868"/>
    </row>
    <row r="800">
      <c r="A800" s="948">
        <v>8216.0</v>
      </c>
      <c r="B800" s="870" t="s">
        <v>831</v>
      </c>
      <c r="C800" s="870" t="s">
        <v>1646</v>
      </c>
      <c r="D800" s="870" t="s">
        <v>1647</v>
      </c>
      <c r="E800" s="871" t="s">
        <v>195</v>
      </c>
      <c r="F800" s="871">
        <v>2025.0</v>
      </c>
      <c r="G800" s="871" t="s">
        <v>196</v>
      </c>
      <c r="H800" s="868"/>
    </row>
    <row r="801">
      <c r="A801" s="948">
        <v>5404.0</v>
      </c>
      <c r="B801" s="870" t="s">
        <v>824</v>
      </c>
      <c r="C801" s="870" t="s">
        <v>1646</v>
      </c>
      <c r="D801" s="870" t="s">
        <v>1647</v>
      </c>
      <c r="E801" s="871" t="s">
        <v>195</v>
      </c>
      <c r="F801" s="871">
        <v>2026.0</v>
      </c>
      <c r="G801" s="871" t="s">
        <v>193</v>
      </c>
      <c r="H801" s="868"/>
    </row>
    <row r="802">
      <c r="A802" s="948">
        <v>1287.0</v>
      </c>
      <c r="B802" s="870" t="s">
        <v>801</v>
      </c>
      <c r="C802" s="870" t="s">
        <v>1646</v>
      </c>
      <c r="D802" s="870" t="s">
        <v>1647</v>
      </c>
      <c r="E802" s="871" t="s">
        <v>192</v>
      </c>
      <c r="F802" s="871">
        <v>2025.0</v>
      </c>
      <c r="G802" s="871" t="s">
        <v>198</v>
      </c>
      <c r="H802" s="868"/>
    </row>
    <row r="803">
      <c r="A803" s="948">
        <v>4331.0</v>
      </c>
      <c r="B803" s="870" t="s">
        <v>814</v>
      </c>
      <c r="C803" s="870" t="s">
        <v>1646</v>
      </c>
      <c r="D803" s="870" t="s">
        <v>790</v>
      </c>
      <c r="E803" s="871" t="s">
        <v>195</v>
      </c>
      <c r="F803" s="871">
        <v>2025.0</v>
      </c>
      <c r="G803" s="871" t="s">
        <v>193</v>
      </c>
      <c r="H803" s="868"/>
    </row>
    <row r="804">
      <c r="A804" s="948">
        <v>3024.0</v>
      </c>
      <c r="B804" s="870" t="s">
        <v>811</v>
      </c>
      <c r="C804" s="870" t="s">
        <v>1646</v>
      </c>
      <c r="D804" s="870" t="s">
        <v>790</v>
      </c>
      <c r="E804" s="871" t="s">
        <v>192</v>
      </c>
      <c r="F804" s="871">
        <v>2025.0</v>
      </c>
      <c r="G804" s="871" t="s">
        <v>193</v>
      </c>
      <c r="H804" s="868"/>
    </row>
    <row r="805">
      <c r="A805" s="948">
        <v>1193.0</v>
      </c>
      <c r="B805" s="870" t="s">
        <v>792</v>
      </c>
      <c r="C805" s="870" t="s">
        <v>1646</v>
      </c>
      <c r="D805" s="870" t="s">
        <v>790</v>
      </c>
      <c r="E805" s="871" t="s">
        <v>216</v>
      </c>
      <c r="F805" s="871">
        <v>2025.0</v>
      </c>
      <c r="G805" s="871" t="s">
        <v>201</v>
      </c>
      <c r="H805" s="868"/>
    </row>
    <row r="806">
      <c r="A806" s="948">
        <v>1187.0</v>
      </c>
      <c r="B806" s="870" t="s">
        <v>791</v>
      </c>
      <c r="C806" s="870" t="s">
        <v>1646</v>
      </c>
      <c r="D806" s="870" t="s">
        <v>790</v>
      </c>
      <c r="E806" s="871" t="s">
        <v>195</v>
      </c>
      <c r="F806" s="871">
        <v>2025.0</v>
      </c>
      <c r="G806" s="871" t="s">
        <v>196</v>
      </c>
      <c r="H806" s="868"/>
    </row>
    <row r="807">
      <c r="A807" s="948">
        <v>1152.0</v>
      </c>
      <c r="B807" s="870" t="s">
        <v>789</v>
      </c>
      <c r="C807" s="870" t="s">
        <v>1646</v>
      </c>
      <c r="D807" s="870" t="s">
        <v>790</v>
      </c>
      <c r="E807" s="871" t="s">
        <v>195</v>
      </c>
      <c r="F807" s="871">
        <v>2025.0</v>
      </c>
      <c r="G807" s="871" t="s">
        <v>193</v>
      </c>
      <c r="H807" s="868"/>
    </row>
    <row r="808">
      <c r="A808" s="948">
        <v>10442.0</v>
      </c>
      <c r="B808" s="870" t="s">
        <v>1649</v>
      </c>
      <c r="C808" s="870" t="s">
        <v>1646</v>
      </c>
      <c r="D808" s="870" t="s">
        <v>804</v>
      </c>
      <c r="E808" s="871" t="s">
        <v>114</v>
      </c>
      <c r="F808" s="871">
        <v>2025.0</v>
      </c>
      <c r="G808" s="871" t="s">
        <v>201</v>
      </c>
      <c r="H808" s="868"/>
    </row>
    <row r="809">
      <c r="A809" s="948">
        <v>10432.0</v>
      </c>
      <c r="B809" s="870" t="s">
        <v>1650</v>
      </c>
      <c r="C809" s="870" t="s">
        <v>1646</v>
      </c>
      <c r="D809" s="870" t="s">
        <v>804</v>
      </c>
      <c r="E809" s="871" t="s">
        <v>114</v>
      </c>
      <c r="F809" s="871">
        <v>2025.0</v>
      </c>
      <c r="G809" s="871" t="s">
        <v>201</v>
      </c>
      <c r="H809" s="868"/>
    </row>
    <row r="810">
      <c r="A810" s="948">
        <v>10423.0</v>
      </c>
      <c r="B810" s="870" t="s">
        <v>1651</v>
      </c>
      <c r="C810" s="870" t="s">
        <v>1646</v>
      </c>
      <c r="D810" s="870" t="s">
        <v>804</v>
      </c>
      <c r="E810" s="871" t="s">
        <v>114</v>
      </c>
      <c r="F810" s="871">
        <v>2025.0</v>
      </c>
      <c r="G810" s="871" t="s">
        <v>201</v>
      </c>
      <c r="H810" s="868"/>
    </row>
    <row r="811">
      <c r="A811" s="948">
        <v>10422.0</v>
      </c>
      <c r="B811" s="870" t="s">
        <v>1652</v>
      </c>
      <c r="C811" s="870" t="s">
        <v>1646</v>
      </c>
      <c r="D811" s="870" t="s">
        <v>804</v>
      </c>
      <c r="E811" s="871" t="s">
        <v>221</v>
      </c>
      <c r="F811" s="871">
        <v>2025.0</v>
      </c>
      <c r="G811" s="871" t="s">
        <v>201</v>
      </c>
      <c r="H811" s="868"/>
    </row>
    <row r="812">
      <c r="A812" s="948">
        <v>10412.0</v>
      </c>
      <c r="B812" s="870" t="s">
        <v>898</v>
      </c>
      <c r="C812" s="870" t="s">
        <v>1646</v>
      </c>
      <c r="D812" s="870" t="s">
        <v>804</v>
      </c>
      <c r="E812" s="871" t="s">
        <v>114</v>
      </c>
      <c r="F812" s="871">
        <v>2025.0</v>
      </c>
      <c r="G812" s="871" t="s">
        <v>201</v>
      </c>
      <c r="H812" s="868"/>
    </row>
    <row r="813">
      <c r="A813" s="948">
        <v>10411.0</v>
      </c>
      <c r="B813" s="870" t="s">
        <v>897</v>
      </c>
      <c r="C813" s="870" t="s">
        <v>1646</v>
      </c>
      <c r="D813" s="870" t="s">
        <v>804</v>
      </c>
      <c r="E813" s="871" t="s">
        <v>114</v>
      </c>
      <c r="F813" s="871">
        <v>2025.0</v>
      </c>
      <c r="G813" s="871" t="s">
        <v>201</v>
      </c>
      <c r="H813" s="868"/>
    </row>
    <row r="814">
      <c r="A814" s="948">
        <v>10407.0</v>
      </c>
      <c r="B814" s="870" t="s">
        <v>895</v>
      </c>
      <c r="C814" s="870" t="s">
        <v>1646</v>
      </c>
      <c r="D814" s="870" t="s">
        <v>804</v>
      </c>
      <c r="E814" s="871" t="s">
        <v>114</v>
      </c>
      <c r="F814" s="871">
        <v>2025.0</v>
      </c>
      <c r="G814" s="871" t="s">
        <v>201</v>
      </c>
      <c r="H814" s="868"/>
    </row>
    <row r="815">
      <c r="A815" s="948">
        <v>10405.0</v>
      </c>
      <c r="B815" s="870" t="s">
        <v>1653</v>
      </c>
      <c r="C815" s="870" t="s">
        <v>1646</v>
      </c>
      <c r="D815" s="870" t="s">
        <v>804</v>
      </c>
      <c r="E815" s="871" t="s">
        <v>114</v>
      </c>
      <c r="F815" s="871">
        <v>2025.0</v>
      </c>
      <c r="G815" s="871" t="s">
        <v>201</v>
      </c>
      <c r="H815" s="868"/>
    </row>
    <row r="816">
      <c r="A816" s="948">
        <v>10281.0</v>
      </c>
      <c r="B816" s="870" t="s">
        <v>892</v>
      </c>
      <c r="C816" s="870" t="s">
        <v>1646</v>
      </c>
      <c r="D816" s="870" t="s">
        <v>804</v>
      </c>
      <c r="E816" s="871" t="s">
        <v>114</v>
      </c>
      <c r="F816" s="871">
        <v>2025.0</v>
      </c>
      <c r="G816" s="871" t="s">
        <v>201</v>
      </c>
      <c r="H816" s="868"/>
    </row>
    <row r="817">
      <c r="A817" s="948">
        <v>10264.0</v>
      </c>
      <c r="B817" s="870" t="s">
        <v>888</v>
      </c>
      <c r="C817" s="870" t="s">
        <v>1646</v>
      </c>
      <c r="D817" s="870" t="s">
        <v>804</v>
      </c>
      <c r="E817" s="871" t="s">
        <v>114</v>
      </c>
      <c r="F817" s="871">
        <v>2025.0</v>
      </c>
      <c r="G817" s="871" t="s">
        <v>198</v>
      </c>
      <c r="H817" s="868"/>
    </row>
    <row r="818">
      <c r="A818" s="948">
        <v>10204.0</v>
      </c>
      <c r="B818" s="870" t="s">
        <v>870</v>
      </c>
      <c r="C818" s="870" t="s">
        <v>1646</v>
      </c>
      <c r="D818" s="870" t="s">
        <v>804</v>
      </c>
      <c r="E818" s="871" t="s">
        <v>114</v>
      </c>
      <c r="F818" s="871">
        <v>2025.0</v>
      </c>
      <c r="G818" s="871" t="s">
        <v>201</v>
      </c>
      <c r="H818" s="868"/>
    </row>
    <row r="819">
      <c r="A819" s="948">
        <v>10172.0</v>
      </c>
      <c r="B819" s="870" t="s">
        <v>864</v>
      </c>
      <c r="C819" s="870" t="s">
        <v>1646</v>
      </c>
      <c r="D819" s="870" t="s">
        <v>804</v>
      </c>
      <c r="E819" s="871" t="s">
        <v>195</v>
      </c>
      <c r="F819" s="871">
        <v>2025.0</v>
      </c>
      <c r="G819" s="871" t="s">
        <v>201</v>
      </c>
      <c r="H819" s="868"/>
    </row>
    <row r="820">
      <c r="A820" s="948">
        <v>10068.0</v>
      </c>
      <c r="B820" s="870" t="s">
        <v>855</v>
      </c>
      <c r="C820" s="870" t="s">
        <v>1646</v>
      </c>
      <c r="D820" s="870" t="s">
        <v>804</v>
      </c>
      <c r="E820" s="871" t="s">
        <v>114</v>
      </c>
      <c r="F820" s="871">
        <v>2025.0</v>
      </c>
      <c r="G820" s="871" t="s">
        <v>198</v>
      </c>
      <c r="H820" s="868"/>
    </row>
    <row r="821">
      <c r="A821" s="948">
        <v>9967.0</v>
      </c>
      <c r="B821" s="870" t="s">
        <v>847</v>
      </c>
      <c r="C821" s="870" t="s">
        <v>1646</v>
      </c>
      <c r="D821" s="870" t="s">
        <v>804</v>
      </c>
      <c r="E821" s="871" t="s">
        <v>114</v>
      </c>
      <c r="F821" s="871">
        <v>2025.0</v>
      </c>
      <c r="G821" s="871" t="s">
        <v>201</v>
      </c>
      <c r="H821" s="868"/>
    </row>
    <row r="822">
      <c r="A822" s="948">
        <v>9965.0</v>
      </c>
      <c r="B822" s="870" t="s">
        <v>845</v>
      </c>
      <c r="C822" s="870" t="s">
        <v>1646</v>
      </c>
      <c r="D822" s="870" t="s">
        <v>804</v>
      </c>
      <c r="E822" s="871" t="s">
        <v>114</v>
      </c>
      <c r="F822" s="871">
        <v>2025.0</v>
      </c>
      <c r="G822" s="871" t="s">
        <v>201</v>
      </c>
      <c r="H822" s="868"/>
    </row>
    <row r="823">
      <c r="A823" s="948">
        <v>9962.0</v>
      </c>
      <c r="B823" s="870" t="s">
        <v>843</v>
      </c>
      <c r="C823" s="870" t="s">
        <v>1646</v>
      </c>
      <c r="D823" s="870" t="s">
        <v>804</v>
      </c>
      <c r="E823" s="871" t="s">
        <v>114</v>
      </c>
      <c r="F823" s="871">
        <v>2025.0</v>
      </c>
      <c r="G823" s="871" t="s">
        <v>201</v>
      </c>
      <c r="H823" s="868"/>
    </row>
    <row r="824">
      <c r="A824" s="948">
        <v>9638.0</v>
      </c>
      <c r="B824" s="870" t="s">
        <v>840</v>
      </c>
      <c r="C824" s="870" t="s">
        <v>1646</v>
      </c>
      <c r="D824" s="870" t="s">
        <v>804</v>
      </c>
      <c r="E824" s="871" t="s">
        <v>114</v>
      </c>
      <c r="F824" s="871">
        <v>2025.0</v>
      </c>
      <c r="G824" s="871" t="s">
        <v>201</v>
      </c>
      <c r="H824" s="868"/>
    </row>
    <row r="825">
      <c r="A825" s="948">
        <v>9283.0</v>
      </c>
      <c r="B825" s="870" t="s">
        <v>837</v>
      </c>
      <c r="C825" s="870" t="s">
        <v>1646</v>
      </c>
      <c r="D825" s="870" t="s">
        <v>804</v>
      </c>
      <c r="E825" s="871" t="s">
        <v>114</v>
      </c>
      <c r="F825" s="871">
        <v>2025.0</v>
      </c>
      <c r="G825" s="871" t="s">
        <v>198</v>
      </c>
      <c r="H825" s="868"/>
    </row>
    <row r="826">
      <c r="A826" s="948">
        <v>8971.0</v>
      </c>
      <c r="B826" s="870" t="s">
        <v>833</v>
      </c>
      <c r="C826" s="870" t="s">
        <v>1646</v>
      </c>
      <c r="D826" s="870" t="s">
        <v>804</v>
      </c>
      <c r="E826" s="871" t="s">
        <v>195</v>
      </c>
      <c r="F826" s="871">
        <v>2025.0</v>
      </c>
      <c r="G826" s="871" t="s">
        <v>196</v>
      </c>
      <c r="H826" s="868"/>
    </row>
    <row r="827">
      <c r="A827" s="948">
        <v>7039.0</v>
      </c>
      <c r="B827" s="870" t="s">
        <v>826</v>
      </c>
      <c r="C827" s="870" t="s">
        <v>1646</v>
      </c>
      <c r="D827" s="870" t="s">
        <v>804</v>
      </c>
      <c r="E827" s="871" t="s">
        <v>195</v>
      </c>
      <c r="F827" s="871">
        <v>2025.0</v>
      </c>
      <c r="G827" s="871" t="s">
        <v>198</v>
      </c>
      <c r="H827" s="868"/>
    </row>
    <row r="828">
      <c r="A828" s="948">
        <v>4511.0</v>
      </c>
      <c r="B828" s="870" t="s">
        <v>817</v>
      </c>
      <c r="C828" s="870" t="s">
        <v>1646</v>
      </c>
      <c r="D828" s="870" t="s">
        <v>804</v>
      </c>
      <c r="E828" s="871" t="s">
        <v>195</v>
      </c>
      <c r="F828" s="871">
        <v>2025.0</v>
      </c>
      <c r="G828" s="871" t="s">
        <v>201</v>
      </c>
      <c r="H828" s="868"/>
    </row>
    <row r="829">
      <c r="A829" s="948">
        <v>4510.0</v>
      </c>
      <c r="B829" s="870" t="s">
        <v>816</v>
      </c>
      <c r="C829" s="870" t="s">
        <v>1646</v>
      </c>
      <c r="D829" s="870" t="s">
        <v>804</v>
      </c>
      <c r="E829" s="871" t="s">
        <v>195</v>
      </c>
      <c r="F829" s="871">
        <v>2025.0</v>
      </c>
      <c r="G829" s="871" t="s">
        <v>198</v>
      </c>
      <c r="H829" s="868"/>
    </row>
    <row r="830">
      <c r="A830" s="948">
        <v>4210.0</v>
      </c>
      <c r="B830" s="870" t="s">
        <v>813</v>
      </c>
      <c r="C830" s="870" t="s">
        <v>1646</v>
      </c>
      <c r="D830" s="870" t="s">
        <v>804</v>
      </c>
      <c r="E830" s="871" t="s">
        <v>216</v>
      </c>
      <c r="F830" s="871">
        <v>2025.0</v>
      </c>
      <c r="G830" s="871" t="s">
        <v>201</v>
      </c>
      <c r="H830" s="868"/>
    </row>
    <row r="831">
      <c r="A831" s="948">
        <v>1322.0</v>
      </c>
      <c r="B831" s="870" t="s">
        <v>806</v>
      </c>
      <c r="C831" s="870" t="s">
        <v>1646</v>
      </c>
      <c r="D831" s="870" t="s">
        <v>804</v>
      </c>
      <c r="E831" s="871" t="s">
        <v>216</v>
      </c>
      <c r="F831" s="871">
        <v>2026.0</v>
      </c>
      <c r="G831" s="871" t="s">
        <v>255</v>
      </c>
      <c r="H831" s="868"/>
    </row>
    <row r="832">
      <c r="A832" s="948">
        <v>1309.0</v>
      </c>
      <c r="B832" s="870" t="s">
        <v>805</v>
      </c>
      <c r="C832" s="870" t="s">
        <v>1646</v>
      </c>
      <c r="D832" s="870" t="s">
        <v>804</v>
      </c>
      <c r="E832" s="871" t="s">
        <v>216</v>
      </c>
      <c r="F832" s="871">
        <v>2026.0</v>
      </c>
      <c r="G832" s="871" t="s">
        <v>255</v>
      </c>
      <c r="H832" s="868"/>
    </row>
    <row r="833">
      <c r="A833" s="948">
        <v>1305.0</v>
      </c>
      <c r="B833" s="870" t="s">
        <v>803</v>
      </c>
      <c r="C833" s="870" t="s">
        <v>1646</v>
      </c>
      <c r="D833" s="870" t="s">
        <v>804</v>
      </c>
      <c r="E833" s="871" t="s">
        <v>216</v>
      </c>
      <c r="F833" s="871">
        <v>2026.0</v>
      </c>
      <c r="G833" s="871" t="s">
        <v>255</v>
      </c>
      <c r="H833" s="868"/>
    </row>
    <row r="834">
      <c r="A834" s="948">
        <v>10207.0</v>
      </c>
      <c r="B834" s="870" t="s">
        <v>873</v>
      </c>
      <c r="C834" s="870" t="s">
        <v>1646</v>
      </c>
      <c r="D834" s="870" t="s">
        <v>810</v>
      </c>
      <c r="E834" s="871" t="s">
        <v>114</v>
      </c>
      <c r="F834" s="871">
        <v>2025.0</v>
      </c>
      <c r="G834" s="871" t="s">
        <v>255</v>
      </c>
      <c r="H834" s="868"/>
    </row>
    <row r="835">
      <c r="A835" s="948">
        <v>8169.0</v>
      </c>
      <c r="B835" s="870" t="s">
        <v>830</v>
      </c>
      <c r="C835" s="870" t="s">
        <v>1646</v>
      </c>
      <c r="D835" s="870" t="s">
        <v>810</v>
      </c>
      <c r="E835" s="871" t="s">
        <v>195</v>
      </c>
      <c r="F835" s="871">
        <v>2025.0</v>
      </c>
      <c r="G835" s="871" t="s">
        <v>196</v>
      </c>
      <c r="H835" s="868"/>
    </row>
    <row r="836">
      <c r="A836" s="948">
        <v>4336.0</v>
      </c>
      <c r="B836" s="870" t="s">
        <v>815</v>
      </c>
      <c r="C836" s="870" t="s">
        <v>1646</v>
      </c>
      <c r="D836" s="870" t="s">
        <v>810</v>
      </c>
      <c r="E836" s="871" t="s">
        <v>195</v>
      </c>
      <c r="F836" s="871">
        <v>2026.0</v>
      </c>
      <c r="G836" s="871" t="s">
        <v>193</v>
      </c>
      <c r="H836" s="868"/>
    </row>
    <row r="837">
      <c r="A837" s="948">
        <v>2862.0</v>
      </c>
      <c r="B837" s="870" t="s">
        <v>809</v>
      </c>
      <c r="C837" s="870" t="s">
        <v>1646</v>
      </c>
      <c r="D837" s="870" t="s">
        <v>810</v>
      </c>
      <c r="E837" s="871" t="s">
        <v>195</v>
      </c>
      <c r="F837" s="871">
        <v>2026.0</v>
      </c>
      <c r="G837" s="871" t="s">
        <v>211</v>
      </c>
      <c r="H837" s="868"/>
    </row>
    <row r="838">
      <c r="A838" s="948">
        <v>10196.0</v>
      </c>
      <c r="B838" s="870" t="s">
        <v>869</v>
      </c>
      <c r="C838" s="870" t="s">
        <v>1646</v>
      </c>
      <c r="D838" s="870" t="s">
        <v>808</v>
      </c>
      <c r="E838" s="871" t="s">
        <v>114</v>
      </c>
      <c r="F838" s="871">
        <v>2025.0</v>
      </c>
      <c r="G838" s="871" t="s">
        <v>198</v>
      </c>
      <c r="H838" s="868"/>
    </row>
    <row r="839">
      <c r="A839" s="948">
        <v>10195.0</v>
      </c>
      <c r="B839" s="870" t="s">
        <v>1654</v>
      </c>
      <c r="C839" s="870" t="s">
        <v>1646</v>
      </c>
      <c r="D839" s="870" t="s">
        <v>808</v>
      </c>
      <c r="E839" s="871" t="s">
        <v>114</v>
      </c>
      <c r="F839" s="871">
        <v>2025.0</v>
      </c>
      <c r="G839" s="871" t="s">
        <v>198</v>
      </c>
      <c r="H839" s="868"/>
    </row>
    <row r="840">
      <c r="A840" s="948">
        <v>1724.0</v>
      </c>
      <c r="B840" s="870" t="s">
        <v>1655</v>
      </c>
      <c r="C840" s="870" t="s">
        <v>1646</v>
      </c>
      <c r="D840" s="870" t="s">
        <v>808</v>
      </c>
      <c r="E840" s="871" t="s">
        <v>216</v>
      </c>
      <c r="F840" s="871">
        <v>2025.0</v>
      </c>
      <c r="G840" s="871" t="s">
        <v>255</v>
      </c>
      <c r="H840" s="868"/>
    </row>
    <row r="841">
      <c r="A841" s="948">
        <v>1723.0</v>
      </c>
      <c r="B841" s="870" t="s">
        <v>807</v>
      </c>
      <c r="C841" s="870" t="s">
        <v>1646</v>
      </c>
      <c r="D841" s="870" t="s">
        <v>808</v>
      </c>
      <c r="E841" s="871" t="s">
        <v>195</v>
      </c>
      <c r="F841" s="871">
        <v>2025.0</v>
      </c>
      <c r="G841" s="871" t="s">
        <v>193</v>
      </c>
      <c r="H841" s="868"/>
    </row>
    <row r="842">
      <c r="A842" s="948">
        <v>1722.0</v>
      </c>
      <c r="B842" s="870" t="s">
        <v>1656</v>
      </c>
      <c r="C842" s="870" t="s">
        <v>1646</v>
      </c>
      <c r="D842" s="870" t="s">
        <v>808</v>
      </c>
      <c r="E842" s="871" t="s">
        <v>216</v>
      </c>
      <c r="F842" s="871">
        <v>2025.0</v>
      </c>
      <c r="G842" s="871" t="s">
        <v>201</v>
      </c>
      <c r="H842" s="868"/>
    </row>
    <row r="843">
      <c r="A843" s="948">
        <v>1721.0</v>
      </c>
      <c r="B843" s="870" t="s">
        <v>1657</v>
      </c>
      <c r="C843" s="870" t="s">
        <v>1646</v>
      </c>
      <c r="D843" s="870" t="s">
        <v>808</v>
      </c>
      <c r="E843" s="871" t="s">
        <v>192</v>
      </c>
      <c r="F843" s="871">
        <v>2025.0</v>
      </c>
      <c r="G843" s="871" t="s">
        <v>198</v>
      </c>
      <c r="H843" s="868"/>
    </row>
    <row r="844">
      <c r="A844" s="948">
        <v>10441.0</v>
      </c>
      <c r="B844" s="870" t="s">
        <v>1658</v>
      </c>
      <c r="C844" s="870" t="s">
        <v>1646</v>
      </c>
      <c r="D844" s="870" t="s">
        <v>819</v>
      </c>
      <c r="E844" s="871" t="s">
        <v>114</v>
      </c>
      <c r="F844" s="871">
        <v>2025.0</v>
      </c>
      <c r="G844" s="871" t="s">
        <v>201</v>
      </c>
      <c r="H844" s="868"/>
    </row>
    <row r="845">
      <c r="A845" s="948">
        <v>10260.0</v>
      </c>
      <c r="B845" s="870" t="s">
        <v>887</v>
      </c>
      <c r="C845" s="870" t="s">
        <v>1646</v>
      </c>
      <c r="D845" s="870" t="s">
        <v>819</v>
      </c>
      <c r="E845" s="871" t="s">
        <v>114</v>
      </c>
      <c r="F845" s="871">
        <v>2025.0</v>
      </c>
      <c r="G845" s="871" t="s">
        <v>255</v>
      </c>
      <c r="H845" s="868"/>
    </row>
    <row r="846">
      <c r="A846" s="948">
        <v>10224.0</v>
      </c>
      <c r="B846" s="870" t="s">
        <v>1659</v>
      </c>
      <c r="C846" s="870" t="s">
        <v>1646</v>
      </c>
      <c r="D846" s="870" t="s">
        <v>819</v>
      </c>
      <c r="E846" s="871" t="s">
        <v>114</v>
      </c>
      <c r="F846" s="871">
        <v>2025.0</v>
      </c>
      <c r="G846" s="871" t="s">
        <v>255</v>
      </c>
      <c r="H846" s="868"/>
    </row>
    <row r="847">
      <c r="A847" s="948">
        <v>10206.0</v>
      </c>
      <c r="B847" s="870" t="s">
        <v>872</v>
      </c>
      <c r="C847" s="870" t="s">
        <v>1646</v>
      </c>
      <c r="D847" s="870" t="s">
        <v>819</v>
      </c>
      <c r="E847" s="871" t="s">
        <v>221</v>
      </c>
      <c r="F847" s="871">
        <v>2025.0</v>
      </c>
      <c r="G847" s="871" t="s">
        <v>255</v>
      </c>
      <c r="H847" s="868"/>
    </row>
    <row r="848">
      <c r="A848" s="948">
        <v>10205.0</v>
      </c>
      <c r="B848" s="870" t="s">
        <v>871</v>
      </c>
      <c r="C848" s="870" t="s">
        <v>1646</v>
      </c>
      <c r="D848" s="870" t="s">
        <v>819</v>
      </c>
      <c r="E848" s="871" t="s">
        <v>114</v>
      </c>
      <c r="F848" s="871">
        <v>2025.0</v>
      </c>
      <c r="G848" s="871" t="s">
        <v>255</v>
      </c>
      <c r="H848" s="868"/>
    </row>
    <row r="849">
      <c r="A849" s="948">
        <v>6348.0</v>
      </c>
      <c r="B849" s="870" t="s">
        <v>1660</v>
      </c>
      <c r="C849" s="870" t="s">
        <v>1646</v>
      </c>
      <c r="D849" s="870" t="s">
        <v>819</v>
      </c>
      <c r="E849" s="871" t="s">
        <v>195</v>
      </c>
      <c r="F849" s="871">
        <v>2025.0</v>
      </c>
      <c r="G849" s="871" t="s">
        <v>198</v>
      </c>
      <c r="H849" s="868"/>
    </row>
    <row r="850">
      <c r="A850" s="948">
        <v>4596.0</v>
      </c>
      <c r="B850" s="870" t="s">
        <v>818</v>
      </c>
      <c r="C850" s="870" t="s">
        <v>1646</v>
      </c>
      <c r="D850" s="870" t="s">
        <v>819</v>
      </c>
      <c r="E850" s="871" t="s">
        <v>249</v>
      </c>
      <c r="F850" s="871">
        <v>2025.0</v>
      </c>
      <c r="G850" s="871" t="s">
        <v>201</v>
      </c>
      <c r="H850" s="868"/>
    </row>
    <row r="851">
      <c r="A851" s="948">
        <v>4985.0</v>
      </c>
      <c r="B851" s="870" t="s">
        <v>1363</v>
      </c>
      <c r="C851" s="870" t="s">
        <v>1646</v>
      </c>
      <c r="D851" s="870" t="s">
        <v>1305</v>
      </c>
      <c r="E851" s="871" t="s">
        <v>195</v>
      </c>
      <c r="F851" s="871">
        <v>2025.0</v>
      </c>
      <c r="G851" s="871" t="s">
        <v>198</v>
      </c>
      <c r="H851" s="868"/>
    </row>
    <row r="852">
      <c r="A852" s="948">
        <v>1272.0</v>
      </c>
      <c r="B852" s="870" t="s">
        <v>1661</v>
      </c>
      <c r="C852" s="870" t="s">
        <v>1646</v>
      </c>
      <c r="D852" s="870" t="s">
        <v>1305</v>
      </c>
      <c r="E852" s="871" t="s">
        <v>195</v>
      </c>
      <c r="F852" s="871">
        <v>2025.0</v>
      </c>
      <c r="G852" s="871" t="s">
        <v>198</v>
      </c>
      <c r="H852" s="868"/>
    </row>
    <row r="853">
      <c r="A853" s="948">
        <v>1204.0</v>
      </c>
      <c r="B853" s="870" t="s">
        <v>1304</v>
      </c>
      <c r="C853" s="870" t="s">
        <v>1646</v>
      </c>
      <c r="D853" s="870" t="s">
        <v>1305</v>
      </c>
      <c r="E853" s="871" t="s">
        <v>195</v>
      </c>
      <c r="F853" s="871">
        <v>2025.0</v>
      </c>
      <c r="G853" s="871" t="s">
        <v>201</v>
      </c>
      <c r="H853" s="868"/>
    </row>
    <row r="854">
      <c r="A854" s="948">
        <v>10069.0</v>
      </c>
      <c r="B854" s="870" t="s">
        <v>856</v>
      </c>
      <c r="C854" s="870" t="s">
        <v>1646</v>
      </c>
      <c r="D854" s="870" t="s">
        <v>823</v>
      </c>
      <c r="E854" s="871" t="s">
        <v>114</v>
      </c>
      <c r="F854" s="871">
        <v>2025.0</v>
      </c>
      <c r="G854" s="871" t="s">
        <v>201</v>
      </c>
      <c r="H854" s="868"/>
    </row>
    <row r="855">
      <c r="A855" s="948">
        <v>7574.0</v>
      </c>
      <c r="B855" s="870" t="s">
        <v>828</v>
      </c>
      <c r="C855" s="870" t="s">
        <v>1646</v>
      </c>
      <c r="D855" s="870" t="s">
        <v>823</v>
      </c>
      <c r="E855" s="871" t="s">
        <v>195</v>
      </c>
      <c r="F855" s="871">
        <v>2025.0</v>
      </c>
      <c r="G855" s="871" t="s">
        <v>211</v>
      </c>
      <c r="H855" s="868"/>
    </row>
    <row r="856">
      <c r="A856" s="948">
        <v>5375.0</v>
      </c>
      <c r="B856" s="870" t="s">
        <v>822</v>
      </c>
      <c r="C856" s="870" t="s">
        <v>1646</v>
      </c>
      <c r="D856" s="870" t="s">
        <v>823</v>
      </c>
      <c r="E856" s="871" t="s">
        <v>195</v>
      </c>
      <c r="F856" s="871">
        <v>2025.0</v>
      </c>
      <c r="G856" s="871" t="s">
        <v>196</v>
      </c>
      <c r="H856" s="868"/>
    </row>
    <row r="857">
      <c r="A857" s="948">
        <v>10032.0</v>
      </c>
      <c r="B857" s="870" t="s">
        <v>851</v>
      </c>
      <c r="C857" s="870" t="s">
        <v>1646</v>
      </c>
      <c r="D857" s="870" t="s">
        <v>794</v>
      </c>
      <c r="E857" s="871" t="s">
        <v>114</v>
      </c>
      <c r="F857" s="871">
        <v>2025.0</v>
      </c>
      <c r="G857" s="871" t="s">
        <v>193</v>
      </c>
      <c r="H857" s="868"/>
    </row>
    <row r="858">
      <c r="A858" s="948">
        <v>9423.0</v>
      </c>
      <c r="B858" s="870" t="s">
        <v>1662</v>
      </c>
      <c r="C858" s="870" t="s">
        <v>1646</v>
      </c>
      <c r="D858" s="870" t="s">
        <v>794</v>
      </c>
      <c r="E858" s="871" t="s">
        <v>114</v>
      </c>
      <c r="F858" s="871">
        <v>2025.0</v>
      </c>
      <c r="G858" s="871" t="s">
        <v>198</v>
      </c>
      <c r="H858" s="868"/>
    </row>
    <row r="859">
      <c r="A859" s="948">
        <v>5190.0</v>
      </c>
      <c r="B859" s="870" t="s">
        <v>1663</v>
      </c>
      <c r="C859" s="870" t="s">
        <v>1646</v>
      </c>
      <c r="D859" s="870" t="s">
        <v>794</v>
      </c>
      <c r="E859" s="871" t="s">
        <v>257</v>
      </c>
      <c r="F859" s="871">
        <v>2025.0</v>
      </c>
      <c r="G859" s="871" t="s">
        <v>193</v>
      </c>
      <c r="H859" s="868"/>
    </row>
    <row r="860">
      <c r="A860" s="948">
        <v>4661.0</v>
      </c>
      <c r="B860" s="870" t="s">
        <v>820</v>
      </c>
      <c r="C860" s="870" t="s">
        <v>1646</v>
      </c>
      <c r="D860" s="870" t="s">
        <v>794</v>
      </c>
      <c r="E860" s="871" t="s">
        <v>195</v>
      </c>
      <c r="F860" s="871">
        <v>2025.0</v>
      </c>
      <c r="G860" s="871" t="s">
        <v>201</v>
      </c>
      <c r="H860" s="868"/>
    </row>
    <row r="861">
      <c r="A861" s="948">
        <v>3554.0</v>
      </c>
      <c r="B861" s="870" t="s">
        <v>812</v>
      </c>
      <c r="C861" s="870" t="s">
        <v>1646</v>
      </c>
      <c r="D861" s="870" t="s">
        <v>794</v>
      </c>
      <c r="E861" s="871" t="s">
        <v>195</v>
      </c>
      <c r="F861" s="871">
        <v>2025.0</v>
      </c>
      <c r="G861" s="871" t="s">
        <v>193</v>
      </c>
      <c r="H861" s="868"/>
    </row>
    <row r="862">
      <c r="A862" s="948">
        <v>1265.0</v>
      </c>
      <c r="B862" s="870" t="s">
        <v>800</v>
      </c>
      <c r="C862" s="870" t="s">
        <v>1646</v>
      </c>
      <c r="D862" s="870" t="s">
        <v>794</v>
      </c>
      <c r="E862" s="871" t="s">
        <v>195</v>
      </c>
      <c r="F862" s="871">
        <v>2025.0</v>
      </c>
      <c r="G862" s="871" t="s">
        <v>196</v>
      </c>
      <c r="H862" s="868"/>
    </row>
    <row r="863">
      <c r="A863" s="948">
        <v>1224.0</v>
      </c>
      <c r="B863" s="870" t="s">
        <v>797</v>
      </c>
      <c r="C863" s="870" t="s">
        <v>1646</v>
      </c>
      <c r="D863" s="870" t="s">
        <v>794</v>
      </c>
      <c r="E863" s="871" t="s">
        <v>216</v>
      </c>
      <c r="F863" s="871">
        <v>2025.0</v>
      </c>
      <c r="G863" s="871" t="s">
        <v>255</v>
      </c>
      <c r="H863" s="868"/>
    </row>
    <row r="864">
      <c r="A864" s="948">
        <v>1220.0</v>
      </c>
      <c r="B864" s="870" t="s">
        <v>796</v>
      </c>
      <c r="C864" s="870" t="s">
        <v>1646</v>
      </c>
      <c r="D864" s="870" t="s">
        <v>794</v>
      </c>
      <c r="E864" s="871" t="s">
        <v>195</v>
      </c>
      <c r="F864" s="871">
        <v>2025.0</v>
      </c>
      <c r="G864" s="871" t="s">
        <v>193</v>
      </c>
      <c r="H864" s="868"/>
    </row>
    <row r="865">
      <c r="A865" s="948">
        <v>1215.0</v>
      </c>
      <c r="B865" s="870" t="s">
        <v>795</v>
      </c>
      <c r="C865" s="870" t="s">
        <v>1646</v>
      </c>
      <c r="D865" s="870" t="s">
        <v>794</v>
      </c>
      <c r="E865" s="871" t="s">
        <v>195</v>
      </c>
      <c r="F865" s="871">
        <v>2025.0</v>
      </c>
      <c r="G865" s="871" t="s">
        <v>211</v>
      </c>
      <c r="H865" s="868"/>
    </row>
    <row r="866">
      <c r="A866" s="948">
        <v>1200.0</v>
      </c>
      <c r="B866" s="870" t="s">
        <v>793</v>
      </c>
      <c r="C866" s="870" t="s">
        <v>1646</v>
      </c>
      <c r="D866" s="870" t="s">
        <v>794</v>
      </c>
      <c r="E866" s="871" t="s">
        <v>195</v>
      </c>
      <c r="F866" s="871">
        <v>2025.0</v>
      </c>
      <c r="G866" s="871" t="s">
        <v>193</v>
      </c>
      <c r="H866" s="868"/>
    </row>
    <row r="867">
      <c r="A867" s="948">
        <v>10340.0</v>
      </c>
      <c r="B867" s="870" t="s">
        <v>1173</v>
      </c>
      <c r="C867" s="870" t="s">
        <v>1664</v>
      </c>
      <c r="D867" s="870" t="s">
        <v>1137</v>
      </c>
      <c r="E867" s="871" t="s">
        <v>221</v>
      </c>
      <c r="F867" s="871">
        <v>2025.0</v>
      </c>
      <c r="G867" s="871" t="s">
        <v>201</v>
      </c>
      <c r="H867" s="868"/>
    </row>
    <row r="868">
      <c r="A868" s="948">
        <v>10339.0</v>
      </c>
      <c r="B868" s="870" t="s">
        <v>1172</v>
      </c>
      <c r="C868" s="870" t="s">
        <v>1664</v>
      </c>
      <c r="D868" s="870" t="s">
        <v>1137</v>
      </c>
      <c r="E868" s="871" t="s">
        <v>221</v>
      </c>
      <c r="F868" s="871">
        <v>2025.0</v>
      </c>
      <c r="G868" s="871" t="s">
        <v>198</v>
      </c>
      <c r="H868" s="868"/>
    </row>
    <row r="869">
      <c r="A869" s="948">
        <v>10338.0</v>
      </c>
      <c r="B869" s="870" t="s">
        <v>1171</v>
      </c>
      <c r="C869" s="870" t="s">
        <v>1664</v>
      </c>
      <c r="D869" s="870" t="s">
        <v>1137</v>
      </c>
      <c r="E869" s="871" t="s">
        <v>114</v>
      </c>
      <c r="F869" s="871">
        <v>2025.0</v>
      </c>
      <c r="G869" s="871" t="s">
        <v>198</v>
      </c>
      <c r="H869" s="868"/>
    </row>
    <row r="870">
      <c r="A870" s="948">
        <v>10337.0</v>
      </c>
      <c r="B870" s="870" t="s">
        <v>1170</v>
      </c>
      <c r="C870" s="870" t="s">
        <v>1664</v>
      </c>
      <c r="D870" s="870" t="s">
        <v>1137</v>
      </c>
      <c r="E870" s="871" t="s">
        <v>114</v>
      </c>
      <c r="F870" s="871">
        <v>2025.0</v>
      </c>
      <c r="G870" s="871" t="s">
        <v>198</v>
      </c>
      <c r="H870" s="868"/>
    </row>
    <row r="871">
      <c r="A871" s="948">
        <v>10336.0</v>
      </c>
      <c r="B871" s="870" t="s">
        <v>1169</v>
      </c>
      <c r="C871" s="870" t="s">
        <v>1664</v>
      </c>
      <c r="D871" s="870" t="s">
        <v>1137</v>
      </c>
      <c r="E871" s="871" t="s">
        <v>114</v>
      </c>
      <c r="F871" s="871">
        <v>2025.0</v>
      </c>
      <c r="G871" s="871" t="s">
        <v>198</v>
      </c>
      <c r="H871" s="868"/>
    </row>
    <row r="872">
      <c r="A872" s="948">
        <v>10296.0</v>
      </c>
      <c r="B872" s="870" t="s">
        <v>1168</v>
      </c>
      <c r="C872" s="870" t="s">
        <v>1664</v>
      </c>
      <c r="D872" s="870" t="s">
        <v>1137</v>
      </c>
      <c r="E872" s="871" t="s">
        <v>114</v>
      </c>
      <c r="F872" s="871">
        <v>2025.0</v>
      </c>
      <c r="G872" s="871" t="s">
        <v>198</v>
      </c>
      <c r="H872" s="868"/>
    </row>
    <row r="873">
      <c r="A873" s="948">
        <v>10262.0</v>
      </c>
      <c r="B873" s="870" t="s">
        <v>1167</v>
      </c>
      <c r="C873" s="870" t="s">
        <v>1664</v>
      </c>
      <c r="D873" s="870" t="s">
        <v>1137</v>
      </c>
      <c r="E873" s="871" t="s">
        <v>114</v>
      </c>
      <c r="F873" s="871">
        <v>2025.0</v>
      </c>
      <c r="G873" s="871" t="s">
        <v>201</v>
      </c>
      <c r="H873" s="868"/>
    </row>
    <row r="874">
      <c r="A874" s="948">
        <v>10136.0</v>
      </c>
      <c r="B874" s="870" t="s">
        <v>1166</v>
      </c>
      <c r="C874" s="870" t="s">
        <v>1664</v>
      </c>
      <c r="D874" s="870" t="s">
        <v>1137</v>
      </c>
      <c r="E874" s="871" t="s">
        <v>114</v>
      </c>
      <c r="F874" s="871">
        <v>2025.0</v>
      </c>
      <c r="G874" s="871" t="s">
        <v>201</v>
      </c>
      <c r="H874" s="868"/>
    </row>
    <row r="875">
      <c r="A875" s="948">
        <v>10134.0</v>
      </c>
      <c r="B875" s="870" t="s">
        <v>1164</v>
      </c>
      <c r="C875" s="870" t="s">
        <v>1664</v>
      </c>
      <c r="D875" s="870" t="s">
        <v>1137</v>
      </c>
      <c r="E875" s="871" t="s">
        <v>114</v>
      </c>
      <c r="F875" s="871">
        <v>2025.0</v>
      </c>
      <c r="G875" s="871" t="s">
        <v>196</v>
      </c>
      <c r="H875" s="868"/>
    </row>
    <row r="876">
      <c r="A876" s="948">
        <v>10133.0</v>
      </c>
      <c r="B876" s="870" t="s">
        <v>1163</v>
      </c>
      <c r="C876" s="870" t="s">
        <v>1664</v>
      </c>
      <c r="D876" s="870" t="s">
        <v>1137</v>
      </c>
      <c r="E876" s="871" t="s">
        <v>114</v>
      </c>
      <c r="F876" s="871">
        <v>2025.0</v>
      </c>
      <c r="G876" s="871" t="s">
        <v>201</v>
      </c>
      <c r="H876" s="868"/>
    </row>
    <row r="877">
      <c r="A877" s="948">
        <v>10132.0</v>
      </c>
      <c r="B877" s="870" t="s">
        <v>1162</v>
      </c>
      <c r="C877" s="870" t="s">
        <v>1664</v>
      </c>
      <c r="D877" s="870" t="s">
        <v>1137</v>
      </c>
      <c r="E877" s="871" t="s">
        <v>114</v>
      </c>
      <c r="F877" s="871">
        <v>2025.0</v>
      </c>
      <c r="G877" s="871" t="s">
        <v>198</v>
      </c>
      <c r="H877" s="868"/>
    </row>
    <row r="878">
      <c r="A878" s="948">
        <v>10131.0</v>
      </c>
      <c r="B878" s="870" t="s">
        <v>1161</v>
      </c>
      <c r="C878" s="870" t="s">
        <v>1664</v>
      </c>
      <c r="D878" s="870" t="s">
        <v>1137</v>
      </c>
      <c r="E878" s="871" t="s">
        <v>114</v>
      </c>
      <c r="F878" s="871">
        <v>2025.0</v>
      </c>
      <c r="G878" s="871" t="s">
        <v>201</v>
      </c>
      <c r="H878" s="868"/>
    </row>
    <row r="879">
      <c r="A879" s="948">
        <v>10130.0</v>
      </c>
      <c r="B879" s="870" t="s">
        <v>1160</v>
      </c>
      <c r="C879" s="870" t="s">
        <v>1664</v>
      </c>
      <c r="D879" s="870" t="s">
        <v>1137</v>
      </c>
      <c r="E879" s="871" t="s">
        <v>114</v>
      </c>
      <c r="F879" s="871">
        <v>2025.0</v>
      </c>
      <c r="G879" s="871" t="s">
        <v>201</v>
      </c>
      <c r="H879" s="868"/>
    </row>
    <row r="880">
      <c r="A880" s="948">
        <v>9430.0</v>
      </c>
      <c r="B880" s="870" t="s">
        <v>1155</v>
      </c>
      <c r="C880" s="870" t="s">
        <v>1664</v>
      </c>
      <c r="D880" s="870" t="s">
        <v>1137</v>
      </c>
      <c r="E880" s="871" t="s">
        <v>216</v>
      </c>
      <c r="F880" s="871">
        <v>2025.0</v>
      </c>
      <c r="G880" s="872"/>
      <c r="H880" s="868"/>
    </row>
    <row r="881">
      <c r="A881" s="948">
        <v>7991.0</v>
      </c>
      <c r="B881" s="870" t="s">
        <v>1153</v>
      </c>
      <c r="C881" s="870" t="s">
        <v>1664</v>
      </c>
      <c r="D881" s="870" t="s">
        <v>1137</v>
      </c>
      <c r="E881" s="871" t="s">
        <v>195</v>
      </c>
      <c r="F881" s="871">
        <v>2025.0</v>
      </c>
      <c r="G881" s="871" t="s">
        <v>193</v>
      </c>
      <c r="H881" s="868"/>
    </row>
    <row r="882">
      <c r="A882" s="948">
        <v>7409.0</v>
      </c>
      <c r="B882" s="870" t="s">
        <v>1152</v>
      </c>
      <c r="C882" s="870" t="s">
        <v>1664</v>
      </c>
      <c r="D882" s="870" t="s">
        <v>1137</v>
      </c>
      <c r="E882" s="871" t="s">
        <v>195</v>
      </c>
      <c r="F882" s="871">
        <v>2025.0</v>
      </c>
      <c r="G882" s="871" t="s">
        <v>198</v>
      </c>
      <c r="H882" s="868"/>
    </row>
    <row r="883">
      <c r="A883" s="948">
        <v>2479.0</v>
      </c>
      <c r="B883" s="870" t="s">
        <v>1141</v>
      </c>
      <c r="C883" s="870" t="s">
        <v>1664</v>
      </c>
      <c r="D883" s="870" t="s">
        <v>1137</v>
      </c>
      <c r="E883" s="871" t="s">
        <v>192</v>
      </c>
      <c r="F883" s="871">
        <v>2025.0</v>
      </c>
      <c r="G883" s="871" t="s">
        <v>193</v>
      </c>
      <c r="H883" s="868"/>
    </row>
    <row r="884">
      <c r="A884" s="948">
        <v>2398.0</v>
      </c>
      <c r="B884" s="870" t="s">
        <v>1140</v>
      </c>
      <c r="C884" s="870" t="s">
        <v>1664</v>
      </c>
      <c r="D884" s="870" t="s">
        <v>1137</v>
      </c>
      <c r="E884" s="871" t="s">
        <v>192</v>
      </c>
      <c r="F884" s="871">
        <v>2025.0</v>
      </c>
      <c r="G884" s="871" t="s">
        <v>193</v>
      </c>
      <c r="H884" s="868"/>
    </row>
    <row r="885">
      <c r="A885" s="948">
        <v>1225.0</v>
      </c>
      <c r="B885" s="870" t="s">
        <v>1136</v>
      </c>
      <c r="C885" s="870" t="s">
        <v>1664</v>
      </c>
      <c r="D885" s="870" t="s">
        <v>1137</v>
      </c>
      <c r="E885" s="871" t="s">
        <v>192</v>
      </c>
      <c r="F885" s="871">
        <v>2025.0</v>
      </c>
      <c r="G885" s="871" t="s">
        <v>198</v>
      </c>
      <c r="H885" s="868"/>
    </row>
    <row r="886">
      <c r="A886" s="948">
        <v>9296.0</v>
      </c>
      <c r="B886" s="870" t="s">
        <v>1154</v>
      </c>
      <c r="C886" s="870" t="s">
        <v>1664</v>
      </c>
      <c r="D886" s="870" t="s">
        <v>1139</v>
      </c>
      <c r="E886" s="871" t="s">
        <v>195</v>
      </c>
      <c r="F886" s="871">
        <v>2025.0</v>
      </c>
      <c r="G886" s="871" t="s">
        <v>196</v>
      </c>
      <c r="H886" s="868"/>
    </row>
    <row r="887">
      <c r="A887" s="948">
        <v>7007.0</v>
      </c>
      <c r="B887" s="870" t="s">
        <v>1151</v>
      </c>
      <c r="C887" s="870" t="s">
        <v>1664</v>
      </c>
      <c r="D887" s="870" t="s">
        <v>1139</v>
      </c>
      <c r="E887" s="871" t="s">
        <v>192</v>
      </c>
      <c r="F887" s="871">
        <v>2025.0</v>
      </c>
      <c r="G887" s="871" t="s">
        <v>196</v>
      </c>
      <c r="H887" s="868"/>
    </row>
    <row r="888">
      <c r="A888" s="948">
        <v>6640.0</v>
      </c>
      <c r="B888" s="870" t="s">
        <v>1149</v>
      </c>
      <c r="C888" s="870" t="s">
        <v>1664</v>
      </c>
      <c r="D888" s="870" t="s">
        <v>1139</v>
      </c>
      <c r="E888" s="871" t="s">
        <v>192</v>
      </c>
      <c r="F888" s="871">
        <v>2025.0</v>
      </c>
      <c r="G888" s="871" t="s">
        <v>198</v>
      </c>
      <c r="H888" s="868"/>
    </row>
    <row r="889">
      <c r="A889" s="948">
        <v>6147.0</v>
      </c>
      <c r="B889" s="870" t="s">
        <v>1148</v>
      </c>
      <c r="C889" s="870" t="s">
        <v>1664</v>
      </c>
      <c r="D889" s="870" t="s">
        <v>1139</v>
      </c>
      <c r="E889" s="871" t="s">
        <v>192</v>
      </c>
      <c r="F889" s="871">
        <v>2025.0</v>
      </c>
      <c r="G889" s="871" t="s">
        <v>201</v>
      </c>
      <c r="H889" s="868"/>
    </row>
    <row r="890">
      <c r="A890" s="948">
        <v>6143.0</v>
      </c>
      <c r="B890" s="870" t="s">
        <v>1147</v>
      </c>
      <c r="C890" s="870" t="s">
        <v>1664</v>
      </c>
      <c r="D890" s="870" t="s">
        <v>1139</v>
      </c>
      <c r="E890" s="871" t="s">
        <v>192</v>
      </c>
      <c r="F890" s="871">
        <v>2025.0</v>
      </c>
      <c r="G890" s="871" t="s">
        <v>198</v>
      </c>
      <c r="H890" s="868"/>
    </row>
    <row r="891">
      <c r="A891" s="948">
        <v>5090.0</v>
      </c>
      <c r="B891" s="870" t="s">
        <v>1146</v>
      </c>
      <c r="C891" s="870" t="s">
        <v>1664</v>
      </c>
      <c r="D891" s="870" t="s">
        <v>1139</v>
      </c>
      <c r="E891" s="871" t="s">
        <v>195</v>
      </c>
      <c r="F891" s="871">
        <v>2025.0</v>
      </c>
      <c r="G891" s="871" t="s">
        <v>211</v>
      </c>
      <c r="H891" s="868"/>
    </row>
    <row r="892">
      <c r="A892" s="948">
        <v>1392.0</v>
      </c>
      <c r="B892" s="870" t="s">
        <v>1138</v>
      </c>
      <c r="C892" s="870" t="s">
        <v>1664</v>
      </c>
      <c r="D892" s="870" t="s">
        <v>1139</v>
      </c>
      <c r="E892" s="871" t="s">
        <v>192</v>
      </c>
      <c r="F892" s="871">
        <v>2026.0</v>
      </c>
      <c r="G892" s="871" t="s">
        <v>196</v>
      </c>
      <c r="H892" s="868"/>
    </row>
    <row r="893">
      <c r="A893" s="948">
        <v>10471.0</v>
      </c>
      <c r="B893" s="870" t="s">
        <v>1665</v>
      </c>
      <c r="C893" s="870" t="s">
        <v>1664</v>
      </c>
      <c r="D893" s="870" t="s">
        <v>1135</v>
      </c>
      <c r="E893" s="871" t="s">
        <v>221</v>
      </c>
      <c r="F893" s="871">
        <v>2025.0</v>
      </c>
      <c r="G893" s="871" t="s">
        <v>201</v>
      </c>
      <c r="H893" s="868"/>
    </row>
    <row r="894">
      <c r="A894" s="948">
        <v>10450.0</v>
      </c>
      <c r="B894" s="870" t="s">
        <v>1666</v>
      </c>
      <c r="C894" s="870" t="s">
        <v>1664</v>
      </c>
      <c r="D894" s="870" t="s">
        <v>1135</v>
      </c>
      <c r="E894" s="871" t="s">
        <v>114</v>
      </c>
      <c r="F894" s="871">
        <v>2025.0</v>
      </c>
      <c r="G894" s="871" t="s">
        <v>201</v>
      </c>
      <c r="H894" s="868"/>
    </row>
    <row r="895">
      <c r="A895" s="948">
        <v>9990.0</v>
      </c>
      <c r="B895" s="870" t="s">
        <v>1159</v>
      </c>
      <c r="C895" s="870" t="s">
        <v>1664</v>
      </c>
      <c r="D895" s="870" t="s">
        <v>1135</v>
      </c>
      <c r="E895" s="871" t="s">
        <v>195</v>
      </c>
      <c r="F895" s="871">
        <v>2025.0</v>
      </c>
      <c r="G895" s="871" t="s">
        <v>198</v>
      </c>
      <c r="H895" s="868"/>
    </row>
    <row r="896">
      <c r="A896" s="948">
        <v>9478.0</v>
      </c>
      <c r="B896" s="870" t="s">
        <v>1157</v>
      </c>
      <c r="C896" s="870" t="s">
        <v>1664</v>
      </c>
      <c r="D896" s="870" t="s">
        <v>1135</v>
      </c>
      <c r="E896" s="871" t="s">
        <v>195</v>
      </c>
      <c r="F896" s="871">
        <v>2025.0</v>
      </c>
      <c r="G896" s="871" t="s">
        <v>198</v>
      </c>
      <c r="H896" s="868"/>
    </row>
    <row r="897">
      <c r="A897" s="948">
        <v>9477.0</v>
      </c>
      <c r="B897" s="870" t="s">
        <v>1156</v>
      </c>
      <c r="C897" s="870" t="s">
        <v>1664</v>
      </c>
      <c r="D897" s="870" t="s">
        <v>1135</v>
      </c>
      <c r="E897" s="871" t="s">
        <v>114</v>
      </c>
      <c r="F897" s="871">
        <v>2025.0</v>
      </c>
      <c r="G897" s="871" t="s">
        <v>201</v>
      </c>
      <c r="H897" s="868"/>
    </row>
    <row r="898">
      <c r="A898" s="948">
        <v>7464.0</v>
      </c>
      <c r="B898" s="870" t="s">
        <v>1667</v>
      </c>
      <c r="C898" s="870" t="s">
        <v>1664</v>
      </c>
      <c r="D898" s="870" t="s">
        <v>1135</v>
      </c>
      <c r="E898" s="871" t="s">
        <v>195</v>
      </c>
      <c r="F898" s="871">
        <v>2025.0</v>
      </c>
      <c r="G898" s="871" t="s">
        <v>198</v>
      </c>
      <c r="H898" s="868"/>
    </row>
    <row r="899">
      <c r="A899" s="948">
        <v>7372.0</v>
      </c>
      <c r="B899" s="870" t="s">
        <v>1668</v>
      </c>
      <c r="C899" s="870" t="s">
        <v>1664</v>
      </c>
      <c r="D899" s="870" t="s">
        <v>1135</v>
      </c>
      <c r="E899" s="871" t="s">
        <v>192</v>
      </c>
      <c r="F899" s="871">
        <v>2025.0</v>
      </c>
      <c r="G899" s="871" t="s">
        <v>193</v>
      </c>
      <c r="H899" s="868"/>
    </row>
    <row r="900">
      <c r="A900" s="948">
        <v>6664.0</v>
      </c>
      <c r="B900" s="870" t="s">
        <v>1150</v>
      </c>
      <c r="C900" s="870" t="s">
        <v>1664</v>
      </c>
      <c r="D900" s="870" t="s">
        <v>1135</v>
      </c>
      <c r="E900" s="871" t="s">
        <v>195</v>
      </c>
      <c r="F900" s="871">
        <v>2025.0</v>
      </c>
      <c r="G900" s="871" t="s">
        <v>193</v>
      </c>
      <c r="H900" s="868"/>
    </row>
    <row r="901">
      <c r="A901" s="948">
        <v>5781.0</v>
      </c>
      <c r="B901" s="870" t="s">
        <v>1669</v>
      </c>
      <c r="C901" s="870" t="s">
        <v>1664</v>
      </c>
      <c r="D901" s="870" t="s">
        <v>1135</v>
      </c>
      <c r="E901" s="871" t="s">
        <v>192</v>
      </c>
      <c r="F901" s="871">
        <v>2025.0</v>
      </c>
      <c r="G901" s="871" t="s">
        <v>198</v>
      </c>
      <c r="H901" s="868"/>
    </row>
    <row r="902">
      <c r="A902" s="948">
        <v>4648.0</v>
      </c>
      <c r="B902" s="870" t="s">
        <v>1145</v>
      </c>
      <c r="C902" s="870" t="s">
        <v>1664</v>
      </c>
      <c r="D902" s="870" t="s">
        <v>1135</v>
      </c>
      <c r="E902" s="871" t="s">
        <v>195</v>
      </c>
      <c r="F902" s="871">
        <v>2025.0</v>
      </c>
      <c r="G902" s="871" t="s">
        <v>198</v>
      </c>
      <c r="H902" s="868"/>
    </row>
    <row r="903">
      <c r="A903" s="948">
        <v>3880.0</v>
      </c>
      <c r="B903" s="870" t="s">
        <v>1144</v>
      </c>
      <c r="C903" s="870" t="s">
        <v>1664</v>
      </c>
      <c r="D903" s="870" t="s">
        <v>1135</v>
      </c>
      <c r="E903" s="871" t="s">
        <v>195</v>
      </c>
      <c r="F903" s="871">
        <v>2025.0</v>
      </c>
      <c r="G903" s="871" t="s">
        <v>193</v>
      </c>
      <c r="H903" s="868"/>
    </row>
    <row r="904">
      <c r="A904" s="948">
        <v>2543.0</v>
      </c>
      <c r="B904" s="870" t="s">
        <v>1143</v>
      </c>
      <c r="C904" s="870" t="s">
        <v>1664</v>
      </c>
      <c r="D904" s="870" t="s">
        <v>1135</v>
      </c>
      <c r="E904" s="871" t="s">
        <v>192</v>
      </c>
      <c r="F904" s="871">
        <v>2025.0</v>
      </c>
      <c r="G904" s="871" t="s">
        <v>193</v>
      </c>
      <c r="H904" s="868"/>
    </row>
    <row r="905">
      <c r="A905" s="948">
        <v>1088.0</v>
      </c>
      <c r="B905" s="870" t="s">
        <v>1134</v>
      </c>
      <c r="C905" s="870" t="s">
        <v>1664</v>
      </c>
      <c r="D905" s="870" t="s">
        <v>1135</v>
      </c>
      <c r="E905" s="871" t="s">
        <v>195</v>
      </c>
      <c r="F905" s="871">
        <v>2026.0</v>
      </c>
      <c r="G905" s="871" t="s">
        <v>193</v>
      </c>
      <c r="H905" s="868"/>
    </row>
    <row r="906">
      <c r="A906" s="948">
        <v>10467.0</v>
      </c>
      <c r="B906" s="870" t="s">
        <v>1670</v>
      </c>
      <c r="C906" s="870" t="s">
        <v>1671</v>
      </c>
      <c r="D906" s="870" t="s">
        <v>1062</v>
      </c>
      <c r="E906" s="871" t="s">
        <v>257</v>
      </c>
      <c r="F906" s="871">
        <v>2025.0</v>
      </c>
      <c r="G906" s="871" t="s">
        <v>201</v>
      </c>
      <c r="H906" s="868"/>
    </row>
    <row r="907">
      <c r="A907" s="948">
        <v>10461.0</v>
      </c>
      <c r="B907" s="870" t="s">
        <v>1672</v>
      </c>
      <c r="C907" s="870" t="s">
        <v>1671</v>
      </c>
      <c r="D907" s="870" t="s">
        <v>1062</v>
      </c>
      <c r="E907" s="871" t="s">
        <v>114</v>
      </c>
      <c r="F907" s="871">
        <v>2025.0</v>
      </c>
      <c r="G907" s="871" t="s">
        <v>201</v>
      </c>
      <c r="H907" s="868"/>
    </row>
    <row r="908">
      <c r="A908" s="948">
        <v>10460.0</v>
      </c>
      <c r="B908" s="870" t="s">
        <v>1673</v>
      </c>
      <c r="C908" s="870" t="s">
        <v>1671</v>
      </c>
      <c r="D908" s="870" t="s">
        <v>1062</v>
      </c>
      <c r="E908" s="871" t="s">
        <v>114</v>
      </c>
      <c r="F908" s="871">
        <v>2025.0</v>
      </c>
      <c r="G908" s="871" t="s">
        <v>201</v>
      </c>
      <c r="H908" s="868"/>
    </row>
    <row r="909">
      <c r="A909" s="948">
        <v>10459.0</v>
      </c>
      <c r="B909" s="870" t="s">
        <v>1674</v>
      </c>
      <c r="C909" s="870" t="s">
        <v>1671</v>
      </c>
      <c r="D909" s="870" t="s">
        <v>1062</v>
      </c>
      <c r="E909" s="871" t="s">
        <v>221</v>
      </c>
      <c r="F909" s="871">
        <v>2025.0</v>
      </c>
      <c r="G909" s="871" t="s">
        <v>201</v>
      </c>
      <c r="H909" s="868"/>
    </row>
    <row r="910">
      <c r="A910" s="948">
        <v>10318.0</v>
      </c>
      <c r="B910" s="870" t="s">
        <v>1128</v>
      </c>
      <c r="C910" s="870" t="s">
        <v>1671</v>
      </c>
      <c r="D910" s="870" t="s">
        <v>1062</v>
      </c>
      <c r="E910" s="871" t="s">
        <v>221</v>
      </c>
      <c r="F910" s="871">
        <v>2025.0</v>
      </c>
      <c r="G910" s="871" t="s">
        <v>201</v>
      </c>
      <c r="H910" s="868"/>
    </row>
    <row r="911">
      <c r="A911" s="948">
        <v>10289.0</v>
      </c>
      <c r="B911" s="870" t="s">
        <v>1123</v>
      </c>
      <c r="C911" s="870" t="s">
        <v>1671</v>
      </c>
      <c r="D911" s="870" t="s">
        <v>1062</v>
      </c>
      <c r="E911" s="871" t="s">
        <v>114</v>
      </c>
      <c r="F911" s="871">
        <v>2025.0</v>
      </c>
      <c r="G911" s="871" t="s">
        <v>201</v>
      </c>
      <c r="H911" s="868"/>
    </row>
    <row r="912">
      <c r="A912" s="948">
        <v>10111.0</v>
      </c>
      <c r="B912" s="870" t="s">
        <v>1120</v>
      </c>
      <c r="C912" s="870" t="s">
        <v>1671</v>
      </c>
      <c r="D912" s="870" t="s">
        <v>1062</v>
      </c>
      <c r="E912" s="871" t="s">
        <v>114</v>
      </c>
      <c r="F912" s="871">
        <v>2025.0</v>
      </c>
      <c r="G912" s="871" t="s">
        <v>196</v>
      </c>
      <c r="H912" s="868"/>
    </row>
    <row r="913">
      <c r="A913" s="948">
        <v>9987.0</v>
      </c>
      <c r="B913" s="870" t="s">
        <v>1116</v>
      </c>
      <c r="C913" s="870" t="s">
        <v>1671</v>
      </c>
      <c r="D913" s="870" t="s">
        <v>1062</v>
      </c>
      <c r="E913" s="871" t="s">
        <v>195</v>
      </c>
      <c r="F913" s="871">
        <v>2025.0</v>
      </c>
      <c r="G913" s="871" t="s">
        <v>198</v>
      </c>
      <c r="H913" s="868"/>
    </row>
    <row r="914">
      <c r="A914" s="948">
        <v>9982.0</v>
      </c>
      <c r="B914" s="870" t="s">
        <v>1114</v>
      </c>
      <c r="C914" s="870" t="s">
        <v>1671</v>
      </c>
      <c r="D914" s="870" t="s">
        <v>1062</v>
      </c>
      <c r="E914" s="871" t="s">
        <v>216</v>
      </c>
      <c r="F914" s="871">
        <v>2025.0</v>
      </c>
      <c r="G914" s="871" t="s">
        <v>201</v>
      </c>
      <c r="H914" s="868"/>
    </row>
    <row r="915">
      <c r="A915" s="948">
        <v>9938.0</v>
      </c>
      <c r="B915" s="870" t="s">
        <v>1111</v>
      </c>
      <c r="C915" s="870" t="s">
        <v>1671</v>
      </c>
      <c r="D915" s="870" t="s">
        <v>1062</v>
      </c>
      <c r="E915" s="871" t="s">
        <v>195</v>
      </c>
      <c r="F915" s="871">
        <v>2025.0</v>
      </c>
      <c r="G915" s="871" t="s">
        <v>196</v>
      </c>
      <c r="H915" s="868"/>
    </row>
    <row r="916">
      <c r="A916" s="948">
        <v>9559.0</v>
      </c>
      <c r="B916" s="870" t="s">
        <v>1108</v>
      </c>
      <c r="C916" s="870" t="s">
        <v>1671</v>
      </c>
      <c r="D916" s="870" t="s">
        <v>1062</v>
      </c>
      <c r="E916" s="871" t="s">
        <v>114</v>
      </c>
      <c r="F916" s="871">
        <v>2025.0</v>
      </c>
      <c r="G916" s="871" t="s">
        <v>211</v>
      </c>
      <c r="H916" s="868"/>
    </row>
    <row r="917">
      <c r="A917" s="948">
        <v>9237.0</v>
      </c>
      <c r="B917" s="870" t="s">
        <v>1107</v>
      </c>
      <c r="C917" s="870" t="s">
        <v>1671</v>
      </c>
      <c r="D917" s="870" t="s">
        <v>1062</v>
      </c>
      <c r="E917" s="871" t="s">
        <v>114</v>
      </c>
      <c r="F917" s="871">
        <v>2025.0</v>
      </c>
      <c r="G917" s="871" t="s">
        <v>193</v>
      </c>
      <c r="H917" s="868"/>
    </row>
    <row r="918">
      <c r="A918" s="948">
        <v>9236.0</v>
      </c>
      <c r="B918" s="870" t="s">
        <v>1106</v>
      </c>
      <c r="C918" s="870" t="s">
        <v>1671</v>
      </c>
      <c r="D918" s="870" t="s">
        <v>1062</v>
      </c>
      <c r="E918" s="871" t="s">
        <v>114</v>
      </c>
      <c r="F918" s="871">
        <v>2025.0</v>
      </c>
      <c r="G918" s="871" t="s">
        <v>193</v>
      </c>
      <c r="H918" s="868"/>
    </row>
    <row r="919">
      <c r="A919" s="948">
        <v>9235.0</v>
      </c>
      <c r="B919" s="870" t="s">
        <v>1105</v>
      </c>
      <c r="C919" s="870" t="s">
        <v>1671</v>
      </c>
      <c r="D919" s="870" t="s">
        <v>1062</v>
      </c>
      <c r="E919" s="871" t="s">
        <v>195</v>
      </c>
      <c r="F919" s="871">
        <v>2025.0</v>
      </c>
      <c r="G919" s="871" t="s">
        <v>193</v>
      </c>
      <c r="H919" s="868"/>
    </row>
    <row r="920">
      <c r="A920" s="948">
        <v>9230.0</v>
      </c>
      <c r="B920" s="870" t="s">
        <v>1103</v>
      </c>
      <c r="C920" s="870" t="s">
        <v>1671</v>
      </c>
      <c r="D920" s="870" t="s">
        <v>1062</v>
      </c>
      <c r="E920" s="871" t="s">
        <v>195</v>
      </c>
      <c r="F920" s="871">
        <v>2025.0</v>
      </c>
      <c r="G920" s="871" t="s">
        <v>193</v>
      </c>
      <c r="H920" s="868"/>
    </row>
    <row r="921">
      <c r="A921" s="948">
        <v>9229.0</v>
      </c>
      <c r="B921" s="870" t="s">
        <v>1102</v>
      </c>
      <c r="C921" s="870" t="s">
        <v>1671</v>
      </c>
      <c r="D921" s="870" t="s">
        <v>1062</v>
      </c>
      <c r="E921" s="871" t="s">
        <v>257</v>
      </c>
      <c r="F921" s="871">
        <v>2025.0</v>
      </c>
      <c r="G921" s="871" t="s">
        <v>198</v>
      </c>
      <c r="H921" s="868"/>
    </row>
    <row r="922">
      <c r="A922" s="948">
        <v>8705.0</v>
      </c>
      <c r="B922" s="870" t="s">
        <v>1094</v>
      </c>
      <c r="C922" s="870" t="s">
        <v>1671</v>
      </c>
      <c r="D922" s="870" t="s">
        <v>1062</v>
      </c>
      <c r="E922" s="871" t="s">
        <v>195</v>
      </c>
      <c r="F922" s="871">
        <v>2025.0</v>
      </c>
      <c r="G922" s="871" t="s">
        <v>193</v>
      </c>
      <c r="H922" s="868"/>
    </row>
    <row r="923">
      <c r="A923" s="948">
        <v>7373.0</v>
      </c>
      <c r="B923" s="870" t="s">
        <v>1088</v>
      </c>
      <c r="C923" s="870" t="s">
        <v>1671</v>
      </c>
      <c r="D923" s="870" t="s">
        <v>1062</v>
      </c>
      <c r="E923" s="871" t="s">
        <v>195</v>
      </c>
      <c r="F923" s="871">
        <v>2025.0</v>
      </c>
      <c r="G923" s="871" t="s">
        <v>211</v>
      </c>
      <c r="H923" s="868"/>
    </row>
    <row r="924">
      <c r="A924" s="948">
        <v>7078.0</v>
      </c>
      <c r="B924" s="870" t="s">
        <v>1086</v>
      </c>
      <c r="C924" s="870" t="s">
        <v>1671</v>
      </c>
      <c r="D924" s="870" t="s">
        <v>1062</v>
      </c>
      <c r="E924" s="871" t="s">
        <v>195</v>
      </c>
      <c r="F924" s="871">
        <v>2025.0</v>
      </c>
      <c r="G924" s="871" t="s">
        <v>211</v>
      </c>
      <c r="H924" s="868"/>
    </row>
    <row r="925">
      <c r="A925" s="948">
        <v>6318.0</v>
      </c>
      <c r="B925" s="870" t="s">
        <v>1133</v>
      </c>
      <c r="C925" s="870" t="s">
        <v>1671</v>
      </c>
      <c r="D925" s="870" t="s">
        <v>1062</v>
      </c>
      <c r="E925" s="871" t="s">
        <v>195</v>
      </c>
      <c r="F925" s="871">
        <v>2025.0</v>
      </c>
      <c r="G925" s="871" t="s">
        <v>193</v>
      </c>
      <c r="H925" s="868"/>
    </row>
    <row r="926">
      <c r="A926" s="948">
        <v>4441.0</v>
      </c>
      <c r="B926" s="870" t="s">
        <v>1078</v>
      </c>
      <c r="C926" s="870" t="s">
        <v>1671</v>
      </c>
      <c r="D926" s="870" t="s">
        <v>1062</v>
      </c>
      <c r="E926" s="871" t="s">
        <v>192</v>
      </c>
      <c r="F926" s="871">
        <v>2025.0</v>
      </c>
      <c r="G926" s="871" t="s">
        <v>196</v>
      </c>
      <c r="H926" s="868"/>
    </row>
    <row r="927">
      <c r="A927" s="948">
        <v>4198.0</v>
      </c>
      <c r="B927" s="870" t="s">
        <v>1077</v>
      </c>
      <c r="C927" s="870" t="s">
        <v>1671</v>
      </c>
      <c r="D927" s="870" t="s">
        <v>1062</v>
      </c>
      <c r="E927" s="871" t="s">
        <v>195</v>
      </c>
      <c r="F927" s="871">
        <v>2025.0</v>
      </c>
      <c r="G927" s="871" t="s">
        <v>211</v>
      </c>
      <c r="H927" s="868"/>
    </row>
    <row r="928">
      <c r="A928" s="948">
        <v>3441.0</v>
      </c>
      <c r="B928" s="870" t="s">
        <v>1075</v>
      </c>
      <c r="C928" s="870" t="s">
        <v>1671</v>
      </c>
      <c r="D928" s="870" t="s">
        <v>1062</v>
      </c>
      <c r="E928" s="871" t="s">
        <v>195</v>
      </c>
      <c r="F928" s="871">
        <v>2025.0</v>
      </c>
      <c r="G928" s="871" t="s">
        <v>196</v>
      </c>
      <c r="H928" s="868"/>
    </row>
    <row r="929">
      <c r="A929" s="948">
        <v>2930.0</v>
      </c>
      <c r="B929" s="870" t="s">
        <v>1070</v>
      </c>
      <c r="C929" s="870" t="s">
        <v>1671</v>
      </c>
      <c r="D929" s="870" t="s">
        <v>1062</v>
      </c>
      <c r="E929" s="871" t="s">
        <v>192</v>
      </c>
      <c r="F929" s="871">
        <v>2025.0</v>
      </c>
      <c r="G929" s="871" t="s">
        <v>193</v>
      </c>
      <c r="H929" s="868"/>
    </row>
    <row r="930">
      <c r="A930" s="948">
        <v>1273.0</v>
      </c>
      <c r="B930" s="870" t="s">
        <v>1061</v>
      </c>
      <c r="C930" s="870" t="s">
        <v>1671</v>
      </c>
      <c r="D930" s="870" t="s">
        <v>1062</v>
      </c>
      <c r="E930" s="871" t="s">
        <v>216</v>
      </c>
      <c r="F930" s="871">
        <v>2025.0</v>
      </c>
      <c r="G930" s="872"/>
      <c r="H930" s="868"/>
    </row>
    <row r="931">
      <c r="A931" s="948">
        <v>10293.0</v>
      </c>
      <c r="B931" s="870" t="s">
        <v>1124</v>
      </c>
      <c r="C931" s="870" t="s">
        <v>1671</v>
      </c>
      <c r="D931" s="870" t="s">
        <v>1064</v>
      </c>
      <c r="E931" s="871" t="s">
        <v>114</v>
      </c>
      <c r="F931" s="871">
        <v>2025.0</v>
      </c>
      <c r="G931" s="871" t="s">
        <v>201</v>
      </c>
      <c r="H931" s="868"/>
    </row>
    <row r="932">
      <c r="A932" s="948">
        <v>10182.0</v>
      </c>
      <c r="B932" s="870" t="s">
        <v>1121</v>
      </c>
      <c r="C932" s="870" t="s">
        <v>1671</v>
      </c>
      <c r="D932" s="870" t="s">
        <v>1064</v>
      </c>
      <c r="E932" s="871" t="s">
        <v>195</v>
      </c>
      <c r="F932" s="871">
        <v>2025.0</v>
      </c>
      <c r="G932" s="871" t="s">
        <v>255</v>
      </c>
      <c r="H932" s="868"/>
    </row>
    <row r="933">
      <c r="A933" s="948">
        <v>9949.0</v>
      </c>
      <c r="B933" s="870" t="s">
        <v>1113</v>
      </c>
      <c r="C933" s="870" t="s">
        <v>1671</v>
      </c>
      <c r="D933" s="870" t="s">
        <v>1064</v>
      </c>
      <c r="E933" s="871" t="s">
        <v>195</v>
      </c>
      <c r="F933" s="871">
        <v>2025.0</v>
      </c>
      <c r="G933" s="871" t="s">
        <v>198</v>
      </c>
      <c r="H933" s="868"/>
    </row>
    <row r="934">
      <c r="A934" s="948">
        <v>9675.0</v>
      </c>
      <c r="B934" s="870" t="s">
        <v>1110</v>
      </c>
      <c r="C934" s="870" t="s">
        <v>1671</v>
      </c>
      <c r="D934" s="870" t="s">
        <v>1064</v>
      </c>
      <c r="E934" s="871" t="s">
        <v>249</v>
      </c>
      <c r="F934" s="871">
        <v>2025.0</v>
      </c>
      <c r="G934" s="871" t="s">
        <v>201</v>
      </c>
      <c r="H934" s="868"/>
    </row>
    <row r="935">
      <c r="A935" s="948">
        <v>9191.0</v>
      </c>
      <c r="B935" s="870" t="s">
        <v>1101</v>
      </c>
      <c r="C935" s="870" t="s">
        <v>1671</v>
      </c>
      <c r="D935" s="870" t="s">
        <v>1064</v>
      </c>
      <c r="E935" s="871" t="s">
        <v>195</v>
      </c>
      <c r="F935" s="871">
        <v>2025.0</v>
      </c>
      <c r="G935" s="872"/>
      <c r="H935" s="868"/>
    </row>
    <row r="936">
      <c r="A936" s="948">
        <v>9190.0</v>
      </c>
      <c r="B936" s="870" t="s">
        <v>1100</v>
      </c>
      <c r="C936" s="870" t="s">
        <v>1671</v>
      </c>
      <c r="D936" s="870" t="s">
        <v>1064</v>
      </c>
      <c r="E936" s="871" t="s">
        <v>249</v>
      </c>
      <c r="F936" s="871">
        <v>2025.0</v>
      </c>
      <c r="G936" s="872"/>
      <c r="H936" s="868"/>
    </row>
    <row r="937">
      <c r="A937" s="948">
        <v>9189.0</v>
      </c>
      <c r="B937" s="870" t="s">
        <v>1099</v>
      </c>
      <c r="C937" s="870" t="s">
        <v>1671</v>
      </c>
      <c r="D937" s="870" t="s">
        <v>1064</v>
      </c>
      <c r="E937" s="871" t="s">
        <v>249</v>
      </c>
      <c r="F937" s="871">
        <v>2025.0</v>
      </c>
      <c r="G937" s="872"/>
      <c r="H937" s="868"/>
    </row>
    <row r="938">
      <c r="A938" s="948">
        <v>8923.0</v>
      </c>
      <c r="B938" s="870" t="s">
        <v>1675</v>
      </c>
      <c r="C938" s="870" t="s">
        <v>1671</v>
      </c>
      <c r="D938" s="870" t="s">
        <v>1064</v>
      </c>
      <c r="E938" s="871" t="s">
        <v>249</v>
      </c>
      <c r="F938" s="871">
        <v>2025.0</v>
      </c>
      <c r="G938" s="871" t="s">
        <v>201</v>
      </c>
      <c r="H938" s="868"/>
    </row>
    <row r="939">
      <c r="A939" s="948">
        <v>7567.0</v>
      </c>
      <c r="B939" s="870" t="s">
        <v>1089</v>
      </c>
      <c r="C939" s="870" t="s">
        <v>1671</v>
      </c>
      <c r="D939" s="870" t="s">
        <v>1064</v>
      </c>
      <c r="E939" s="871" t="s">
        <v>192</v>
      </c>
      <c r="F939" s="871">
        <v>2025.0</v>
      </c>
      <c r="G939" s="871" t="s">
        <v>193</v>
      </c>
      <c r="H939" s="868"/>
    </row>
    <row r="940">
      <c r="A940" s="948">
        <v>7211.0</v>
      </c>
      <c r="B940" s="870" t="s">
        <v>1087</v>
      </c>
      <c r="C940" s="870" t="s">
        <v>1671</v>
      </c>
      <c r="D940" s="870" t="s">
        <v>1064</v>
      </c>
      <c r="E940" s="871" t="s">
        <v>192</v>
      </c>
      <c r="F940" s="871">
        <v>2025.0</v>
      </c>
      <c r="G940" s="871" t="s">
        <v>198</v>
      </c>
      <c r="H940" s="868"/>
    </row>
    <row r="941">
      <c r="A941" s="948">
        <v>2036.0</v>
      </c>
      <c r="B941" s="870" t="s">
        <v>1063</v>
      </c>
      <c r="C941" s="870" t="s">
        <v>1671</v>
      </c>
      <c r="D941" s="870" t="s">
        <v>1064</v>
      </c>
      <c r="E941" s="871" t="s">
        <v>195</v>
      </c>
      <c r="F941" s="871">
        <v>2025.0</v>
      </c>
      <c r="G941" s="871" t="s">
        <v>196</v>
      </c>
      <c r="H941" s="868"/>
    </row>
    <row r="942">
      <c r="A942" s="948">
        <v>10476.0</v>
      </c>
      <c r="B942" s="870" t="s">
        <v>1676</v>
      </c>
      <c r="C942" s="870" t="s">
        <v>1671</v>
      </c>
      <c r="D942" s="870" t="s">
        <v>1068</v>
      </c>
      <c r="E942" s="871" t="s">
        <v>216</v>
      </c>
      <c r="F942" s="871">
        <v>2026.0</v>
      </c>
      <c r="G942" s="871" t="s">
        <v>255</v>
      </c>
      <c r="H942" s="868"/>
    </row>
    <row r="943">
      <c r="A943" s="948">
        <v>10475.0</v>
      </c>
      <c r="B943" s="870" t="s">
        <v>1677</v>
      </c>
      <c r="C943" s="870" t="s">
        <v>1671</v>
      </c>
      <c r="D943" s="870" t="s">
        <v>1068</v>
      </c>
      <c r="E943" s="871" t="s">
        <v>114</v>
      </c>
      <c r="F943" s="871">
        <v>2026.0</v>
      </c>
      <c r="G943" s="871" t="s">
        <v>201</v>
      </c>
      <c r="H943" s="868"/>
    </row>
    <row r="944">
      <c r="A944" s="948">
        <v>10394.0</v>
      </c>
      <c r="B944" s="870" t="s">
        <v>1132</v>
      </c>
      <c r="C944" s="870" t="s">
        <v>1671</v>
      </c>
      <c r="D944" s="870" t="s">
        <v>1068</v>
      </c>
      <c r="E944" s="871" t="s">
        <v>221</v>
      </c>
      <c r="F944" s="871">
        <v>2025.0</v>
      </c>
      <c r="G944" s="871" t="s">
        <v>201</v>
      </c>
      <c r="H944" s="868"/>
    </row>
    <row r="945">
      <c r="A945" s="948">
        <v>10390.0</v>
      </c>
      <c r="B945" s="870" t="s">
        <v>1131</v>
      </c>
      <c r="C945" s="870" t="s">
        <v>1671</v>
      </c>
      <c r="D945" s="870" t="s">
        <v>1068</v>
      </c>
      <c r="E945" s="871" t="s">
        <v>257</v>
      </c>
      <c r="F945" s="871">
        <v>2025.0</v>
      </c>
      <c r="G945" s="871" t="s">
        <v>201</v>
      </c>
      <c r="H945" s="868"/>
    </row>
    <row r="946">
      <c r="A946" s="948">
        <v>10335.0</v>
      </c>
      <c r="B946" s="870" t="s">
        <v>1129</v>
      </c>
      <c r="C946" s="870" t="s">
        <v>1671</v>
      </c>
      <c r="D946" s="870" t="s">
        <v>1068</v>
      </c>
      <c r="E946" s="871" t="s">
        <v>221</v>
      </c>
      <c r="F946" s="871">
        <v>2025.0</v>
      </c>
      <c r="G946" s="871" t="s">
        <v>193</v>
      </c>
      <c r="H946" s="868"/>
    </row>
    <row r="947">
      <c r="A947" s="948">
        <v>10104.0</v>
      </c>
      <c r="B947" s="870" t="s">
        <v>1119</v>
      </c>
      <c r="C947" s="870" t="s">
        <v>1671</v>
      </c>
      <c r="D947" s="870" t="s">
        <v>1068</v>
      </c>
      <c r="E947" s="871" t="s">
        <v>114</v>
      </c>
      <c r="F947" s="871">
        <v>2025.0</v>
      </c>
      <c r="G947" s="871" t="s">
        <v>193</v>
      </c>
      <c r="H947" s="868"/>
    </row>
    <row r="948">
      <c r="A948" s="948">
        <v>7869.0</v>
      </c>
      <c r="B948" s="870" t="s">
        <v>1093</v>
      </c>
      <c r="C948" s="870" t="s">
        <v>1671</v>
      </c>
      <c r="D948" s="870" t="s">
        <v>1068</v>
      </c>
      <c r="E948" s="871" t="s">
        <v>192</v>
      </c>
      <c r="F948" s="871">
        <v>2026.0</v>
      </c>
      <c r="G948" s="871" t="s">
        <v>196</v>
      </c>
      <c r="H948" s="868"/>
    </row>
    <row r="949">
      <c r="A949" s="948">
        <v>7767.0</v>
      </c>
      <c r="B949" s="870" t="s">
        <v>1092</v>
      </c>
      <c r="C949" s="870" t="s">
        <v>1671</v>
      </c>
      <c r="D949" s="870" t="s">
        <v>1068</v>
      </c>
      <c r="E949" s="871" t="s">
        <v>195</v>
      </c>
      <c r="F949" s="871">
        <v>2025.0</v>
      </c>
      <c r="G949" s="871" t="s">
        <v>198</v>
      </c>
      <c r="H949" s="868"/>
    </row>
    <row r="950">
      <c r="A950" s="948">
        <v>7765.0</v>
      </c>
      <c r="B950" s="870" t="s">
        <v>1091</v>
      </c>
      <c r="C950" s="870" t="s">
        <v>1671</v>
      </c>
      <c r="D950" s="870" t="s">
        <v>1068</v>
      </c>
      <c r="E950" s="871" t="s">
        <v>114</v>
      </c>
      <c r="F950" s="871">
        <v>2025.0</v>
      </c>
      <c r="G950" s="871" t="s">
        <v>198</v>
      </c>
      <c r="H950" s="868"/>
    </row>
    <row r="951">
      <c r="A951" s="948">
        <v>6188.0</v>
      </c>
      <c r="B951" s="870" t="s">
        <v>1083</v>
      </c>
      <c r="C951" s="870" t="s">
        <v>1671</v>
      </c>
      <c r="D951" s="870" t="s">
        <v>1068</v>
      </c>
      <c r="E951" s="871" t="s">
        <v>195</v>
      </c>
      <c r="F951" s="871">
        <v>2026.0</v>
      </c>
      <c r="G951" s="871" t="s">
        <v>211</v>
      </c>
      <c r="H951" s="868"/>
    </row>
    <row r="952">
      <c r="A952" s="948">
        <v>5925.0</v>
      </c>
      <c r="B952" s="870" t="s">
        <v>123</v>
      </c>
      <c r="C952" s="870" t="s">
        <v>1671</v>
      </c>
      <c r="D952" s="870" t="s">
        <v>1068</v>
      </c>
      <c r="E952" s="871" t="s">
        <v>195</v>
      </c>
      <c r="F952" s="871">
        <v>2025.0</v>
      </c>
      <c r="G952" s="872"/>
      <c r="H952" s="868"/>
    </row>
    <row r="953">
      <c r="A953" s="948">
        <v>5884.0</v>
      </c>
      <c r="B953" s="870" t="s">
        <v>1081</v>
      </c>
      <c r="C953" s="870" t="s">
        <v>1671</v>
      </c>
      <c r="D953" s="870" t="s">
        <v>1068</v>
      </c>
      <c r="E953" s="871" t="s">
        <v>192</v>
      </c>
      <c r="F953" s="871">
        <v>2026.0</v>
      </c>
      <c r="G953" s="871" t="s">
        <v>211</v>
      </c>
      <c r="H953" s="868"/>
    </row>
    <row r="954">
      <c r="A954" s="948">
        <v>3371.0</v>
      </c>
      <c r="B954" s="870" t="s">
        <v>1072</v>
      </c>
      <c r="C954" s="870" t="s">
        <v>1671</v>
      </c>
      <c r="D954" s="870" t="s">
        <v>1068</v>
      </c>
      <c r="E954" s="871" t="s">
        <v>195</v>
      </c>
      <c r="F954" s="871">
        <v>2026.0</v>
      </c>
      <c r="G954" s="871" t="s">
        <v>211</v>
      </c>
      <c r="H954" s="868"/>
    </row>
    <row r="955">
      <c r="A955" s="948">
        <v>2168.0</v>
      </c>
      <c r="B955" s="870" t="s">
        <v>1678</v>
      </c>
      <c r="C955" s="870" t="s">
        <v>1671</v>
      </c>
      <c r="D955" s="870" t="s">
        <v>1068</v>
      </c>
      <c r="E955" s="871" t="s">
        <v>192</v>
      </c>
      <c r="F955" s="871">
        <v>2025.0</v>
      </c>
      <c r="G955" s="871" t="s">
        <v>198</v>
      </c>
      <c r="H955" s="868"/>
    </row>
    <row r="956">
      <c r="A956" s="948">
        <v>2166.0</v>
      </c>
      <c r="B956" s="870" t="s">
        <v>1067</v>
      </c>
      <c r="C956" s="870" t="s">
        <v>1671</v>
      </c>
      <c r="D956" s="870" t="s">
        <v>1068</v>
      </c>
      <c r="E956" s="871" t="s">
        <v>192</v>
      </c>
      <c r="F956" s="871">
        <v>2026.0</v>
      </c>
      <c r="G956" s="871" t="s">
        <v>198</v>
      </c>
      <c r="H956" s="868"/>
    </row>
    <row r="957">
      <c r="A957" s="948">
        <v>10389.0</v>
      </c>
      <c r="B957" s="870" t="s">
        <v>1130</v>
      </c>
      <c r="C957" s="870" t="s">
        <v>1671</v>
      </c>
      <c r="D957" s="870" t="s">
        <v>1074</v>
      </c>
      <c r="E957" s="871" t="s">
        <v>114</v>
      </c>
      <c r="F957" s="871">
        <v>2025.0</v>
      </c>
      <c r="G957" s="871" t="s">
        <v>201</v>
      </c>
      <c r="H957" s="868"/>
    </row>
    <row r="958">
      <c r="A958" s="948">
        <v>10300.0</v>
      </c>
      <c r="B958" s="870" t="s">
        <v>1126</v>
      </c>
      <c r="C958" s="870" t="s">
        <v>1671</v>
      </c>
      <c r="D958" s="870" t="s">
        <v>1074</v>
      </c>
      <c r="E958" s="871" t="s">
        <v>114</v>
      </c>
      <c r="F958" s="871">
        <v>2025.0</v>
      </c>
      <c r="G958" s="871" t="s">
        <v>201</v>
      </c>
      <c r="H958" s="868"/>
    </row>
    <row r="959">
      <c r="A959" s="948">
        <v>8857.0</v>
      </c>
      <c r="B959" s="870" t="s">
        <v>1095</v>
      </c>
      <c r="C959" s="870" t="s">
        <v>1671</v>
      </c>
      <c r="D959" s="870" t="s">
        <v>1074</v>
      </c>
      <c r="E959" s="871" t="s">
        <v>195</v>
      </c>
      <c r="F959" s="871">
        <v>2025.0</v>
      </c>
      <c r="G959" s="871" t="s">
        <v>211</v>
      </c>
      <c r="H959" s="868"/>
    </row>
    <row r="960">
      <c r="A960" s="948">
        <v>7674.0</v>
      </c>
      <c r="B960" s="870" t="s">
        <v>1090</v>
      </c>
      <c r="C960" s="870" t="s">
        <v>1671</v>
      </c>
      <c r="D960" s="870" t="s">
        <v>1074</v>
      </c>
      <c r="E960" s="871" t="s">
        <v>195</v>
      </c>
      <c r="F960" s="871">
        <v>2026.0</v>
      </c>
      <c r="G960" s="871" t="s">
        <v>196</v>
      </c>
      <c r="H960" s="868"/>
    </row>
    <row r="961">
      <c r="A961" s="948">
        <v>3400.0</v>
      </c>
      <c r="B961" s="870" t="s">
        <v>1073</v>
      </c>
      <c r="C961" s="870" t="s">
        <v>1671</v>
      </c>
      <c r="D961" s="870" t="s">
        <v>1074</v>
      </c>
      <c r="E961" s="871" t="s">
        <v>195</v>
      </c>
      <c r="F961" s="871">
        <v>2025.0</v>
      </c>
      <c r="G961" s="871" t="s">
        <v>211</v>
      </c>
      <c r="H961" s="868"/>
    </row>
    <row r="962">
      <c r="A962" s="948">
        <v>10485.0</v>
      </c>
      <c r="B962" s="870" t="s">
        <v>1679</v>
      </c>
      <c r="C962" s="870" t="s">
        <v>1671</v>
      </c>
      <c r="D962" s="870" t="s">
        <v>1066</v>
      </c>
      <c r="E962" s="871" t="s">
        <v>114</v>
      </c>
      <c r="F962" s="871">
        <v>2026.0</v>
      </c>
      <c r="G962" s="871" t="s">
        <v>201</v>
      </c>
      <c r="H962" s="868"/>
    </row>
    <row r="963">
      <c r="A963" s="948">
        <v>10477.0</v>
      </c>
      <c r="B963" s="870" t="s">
        <v>1680</v>
      </c>
      <c r="C963" s="870" t="s">
        <v>1671</v>
      </c>
      <c r="D963" s="870" t="s">
        <v>1066</v>
      </c>
      <c r="E963" s="871" t="s">
        <v>114</v>
      </c>
      <c r="F963" s="871">
        <v>2026.0</v>
      </c>
      <c r="G963" s="871" t="s">
        <v>201</v>
      </c>
      <c r="H963" s="868"/>
    </row>
    <row r="964">
      <c r="A964" s="948">
        <v>10301.0</v>
      </c>
      <c r="B964" s="870" t="s">
        <v>1127</v>
      </c>
      <c r="C964" s="870" t="s">
        <v>1671</v>
      </c>
      <c r="D964" s="870" t="s">
        <v>1066</v>
      </c>
      <c r="E964" s="871" t="s">
        <v>114</v>
      </c>
      <c r="F964" s="871">
        <v>2026.0</v>
      </c>
      <c r="G964" s="871" t="s">
        <v>198</v>
      </c>
      <c r="H964" s="868"/>
    </row>
    <row r="965">
      <c r="A965" s="948">
        <v>10294.0</v>
      </c>
      <c r="B965" s="870" t="s">
        <v>1125</v>
      </c>
      <c r="C965" s="870" t="s">
        <v>1671</v>
      </c>
      <c r="D965" s="870" t="s">
        <v>1066</v>
      </c>
      <c r="E965" s="871" t="s">
        <v>221</v>
      </c>
      <c r="F965" s="871">
        <v>2025.0</v>
      </c>
      <c r="G965" s="871" t="s">
        <v>198</v>
      </c>
      <c r="H965" s="868"/>
    </row>
    <row r="966">
      <c r="A966" s="948">
        <v>6467.0</v>
      </c>
      <c r="B966" s="870" t="s">
        <v>1084</v>
      </c>
      <c r="C966" s="870" t="s">
        <v>1671</v>
      </c>
      <c r="D966" s="870" t="s">
        <v>1066</v>
      </c>
      <c r="E966" s="871" t="s">
        <v>192</v>
      </c>
      <c r="F966" s="871">
        <v>2026.0</v>
      </c>
      <c r="G966" s="871" t="s">
        <v>196</v>
      </c>
      <c r="H966" s="868"/>
    </row>
    <row r="967">
      <c r="A967" s="948">
        <v>6123.0</v>
      </c>
      <c r="B967" s="870" t="s">
        <v>1082</v>
      </c>
      <c r="C967" s="870" t="s">
        <v>1671</v>
      </c>
      <c r="D967" s="870" t="s">
        <v>1066</v>
      </c>
      <c r="E967" s="871" t="s">
        <v>195</v>
      </c>
      <c r="F967" s="871">
        <v>2025.0</v>
      </c>
      <c r="G967" s="871" t="s">
        <v>193</v>
      </c>
      <c r="H967" s="868"/>
    </row>
    <row r="968">
      <c r="A968" s="948">
        <v>4885.0</v>
      </c>
      <c r="B968" s="870" t="s">
        <v>1080</v>
      </c>
      <c r="C968" s="870" t="s">
        <v>1671</v>
      </c>
      <c r="D968" s="870" t="s">
        <v>1066</v>
      </c>
      <c r="E968" s="871" t="s">
        <v>192</v>
      </c>
      <c r="F968" s="871">
        <v>2026.0</v>
      </c>
      <c r="G968" s="871" t="s">
        <v>198</v>
      </c>
      <c r="H968" s="868"/>
    </row>
    <row r="969">
      <c r="A969" s="948">
        <v>3665.0</v>
      </c>
      <c r="B969" s="870" t="s">
        <v>1076</v>
      </c>
      <c r="C969" s="870" t="s">
        <v>1671</v>
      </c>
      <c r="D969" s="870" t="s">
        <v>1066</v>
      </c>
      <c r="E969" s="871" t="s">
        <v>195</v>
      </c>
      <c r="F969" s="871">
        <v>2025.0</v>
      </c>
      <c r="G969" s="871" t="s">
        <v>211</v>
      </c>
      <c r="H969" s="868"/>
    </row>
    <row r="970">
      <c r="A970" s="948">
        <v>2955.0</v>
      </c>
      <c r="B970" s="870" t="s">
        <v>1071</v>
      </c>
      <c r="C970" s="870" t="s">
        <v>1671</v>
      </c>
      <c r="D970" s="870" t="s">
        <v>1066</v>
      </c>
      <c r="E970" s="871" t="s">
        <v>192</v>
      </c>
      <c r="F970" s="871">
        <v>2026.0</v>
      </c>
      <c r="G970" s="871" t="s">
        <v>193</v>
      </c>
      <c r="H970" s="868"/>
    </row>
    <row r="971">
      <c r="A971" s="948">
        <v>2183.0</v>
      </c>
      <c r="B971" s="870" t="s">
        <v>1069</v>
      </c>
      <c r="C971" s="870" t="s">
        <v>1671</v>
      </c>
      <c r="D971" s="870" t="s">
        <v>1066</v>
      </c>
      <c r="E971" s="871" t="s">
        <v>192</v>
      </c>
      <c r="F971" s="871">
        <v>2025.0</v>
      </c>
      <c r="G971" s="871" t="s">
        <v>193</v>
      </c>
      <c r="H971" s="868"/>
    </row>
    <row r="972">
      <c r="A972" s="948">
        <v>2135.0</v>
      </c>
      <c r="B972" s="870" t="s">
        <v>1065</v>
      </c>
      <c r="C972" s="870" t="s">
        <v>1671</v>
      </c>
      <c r="D972" s="870" t="s">
        <v>1066</v>
      </c>
      <c r="E972" s="871" t="s">
        <v>195</v>
      </c>
      <c r="F972" s="871">
        <v>2025.0</v>
      </c>
      <c r="G972" s="871" t="s">
        <v>193</v>
      </c>
      <c r="H972" s="868"/>
    </row>
    <row r="973">
      <c r="A973" s="948">
        <v>10319.0</v>
      </c>
      <c r="B973" s="870" t="s">
        <v>1498</v>
      </c>
      <c r="C973" s="870" t="s">
        <v>1671</v>
      </c>
      <c r="D973" s="870" t="s">
        <v>1326</v>
      </c>
      <c r="E973" s="871" t="s">
        <v>221</v>
      </c>
      <c r="F973" s="871">
        <v>2025.0</v>
      </c>
      <c r="G973" s="871" t="s">
        <v>201</v>
      </c>
      <c r="H973" s="868"/>
    </row>
    <row r="974">
      <c r="A974" s="948">
        <v>7227.0</v>
      </c>
      <c r="B974" s="870" t="s">
        <v>1681</v>
      </c>
      <c r="C974" s="870" t="s">
        <v>1671</v>
      </c>
      <c r="D974" s="870" t="s">
        <v>1326</v>
      </c>
      <c r="E974" s="871" t="s">
        <v>195</v>
      </c>
      <c r="F974" s="871">
        <v>2025.0</v>
      </c>
      <c r="G974" s="871" t="s">
        <v>201</v>
      </c>
      <c r="H974" s="868"/>
    </row>
    <row r="975">
      <c r="A975" s="948">
        <v>2441.0</v>
      </c>
      <c r="B975" s="870" t="s">
        <v>1325</v>
      </c>
      <c r="C975" s="870" t="s">
        <v>1671</v>
      </c>
      <c r="D975" s="870" t="s">
        <v>1326</v>
      </c>
      <c r="E975" s="871" t="s">
        <v>192</v>
      </c>
      <c r="F975" s="871">
        <v>2025.0</v>
      </c>
      <c r="G975" s="871" t="s">
        <v>193</v>
      </c>
      <c r="H975" s="868"/>
    </row>
    <row r="976">
      <c r="A976" s="948">
        <v>10334.0</v>
      </c>
      <c r="B976" s="870" t="s">
        <v>399</v>
      </c>
      <c r="C976" s="870" t="s">
        <v>1682</v>
      </c>
      <c r="D976" s="870" t="s">
        <v>314</v>
      </c>
      <c r="E976" s="871" t="s">
        <v>221</v>
      </c>
      <c r="F976" s="871">
        <v>2025.0</v>
      </c>
      <c r="G976" s="871" t="s">
        <v>201</v>
      </c>
      <c r="H976" s="868"/>
    </row>
    <row r="977">
      <c r="A977" s="948">
        <v>9945.0</v>
      </c>
      <c r="B977" s="870" t="s">
        <v>355</v>
      </c>
      <c r="C977" s="870" t="s">
        <v>1682</v>
      </c>
      <c r="D977" s="870" t="s">
        <v>314</v>
      </c>
      <c r="E977" s="871" t="s">
        <v>195</v>
      </c>
      <c r="F977" s="871">
        <v>2025.0</v>
      </c>
      <c r="G977" s="871" t="s">
        <v>198</v>
      </c>
      <c r="H977" s="868"/>
    </row>
    <row r="978">
      <c r="A978" s="948">
        <v>9643.0</v>
      </c>
      <c r="B978" s="870" t="s">
        <v>390</v>
      </c>
      <c r="C978" s="870" t="s">
        <v>1682</v>
      </c>
      <c r="D978" s="870" t="s">
        <v>314</v>
      </c>
      <c r="E978" s="871" t="s">
        <v>195</v>
      </c>
      <c r="F978" s="871">
        <v>2025.0</v>
      </c>
      <c r="G978" s="871" t="s">
        <v>193</v>
      </c>
      <c r="H978" s="868"/>
    </row>
    <row r="979">
      <c r="A979" s="948">
        <v>9524.0</v>
      </c>
      <c r="B979" s="870" t="s">
        <v>352</v>
      </c>
      <c r="C979" s="870" t="s">
        <v>1682</v>
      </c>
      <c r="D979" s="870" t="s">
        <v>314</v>
      </c>
      <c r="E979" s="871" t="s">
        <v>195</v>
      </c>
      <c r="F979" s="871">
        <v>2025.0</v>
      </c>
      <c r="G979" s="871" t="s">
        <v>193</v>
      </c>
      <c r="H979" s="868"/>
    </row>
    <row r="980">
      <c r="A980" s="948">
        <v>7346.0</v>
      </c>
      <c r="B980" s="870" t="s">
        <v>387</v>
      </c>
      <c r="C980" s="870" t="s">
        <v>1682</v>
      </c>
      <c r="D980" s="870" t="s">
        <v>314</v>
      </c>
      <c r="E980" s="871" t="s">
        <v>192</v>
      </c>
      <c r="F980" s="871">
        <v>2025.0</v>
      </c>
      <c r="G980" s="871" t="s">
        <v>193</v>
      </c>
      <c r="H980" s="868"/>
    </row>
    <row r="981">
      <c r="A981" s="948">
        <v>3369.0</v>
      </c>
      <c r="B981" s="870" t="s">
        <v>332</v>
      </c>
      <c r="C981" s="870" t="s">
        <v>1682</v>
      </c>
      <c r="D981" s="870" t="s">
        <v>314</v>
      </c>
      <c r="E981" s="871" t="s">
        <v>195</v>
      </c>
      <c r="F981" s="871">
        <v>2026.0</v>
      </c>
      <c r="G981" s="871" t="s">
        <v>196</v>
      </c>
      <c r="H981" s="868"/>
    </row>
    <row r="982">
      <c r="A982" s="948">
        <v>3016.0</v>
      </c>
      <c r="B982" s="870" t="s">
        <v>327</v>
      </c>
      <c r="C982" s="870" t="s">
        <v>1682</v>
      </c>
      <c r="D982" s="870" t="s">
        <v>314</v>
      </c>
      <c r="E982" s="871" t="s">
        <v>192</v>
      </c>
      <c r="F982" s="871">
        <v>2025.0</v>
      </c>
      <c r="G982" s="871" t="s">
        <v>211</v>
      </c>
      <c r="H982" s="868"/>
    </row>
    <row r="983">
      <c r="A983" s="948">
        <v>2814.0</v>
      </c>
      <c r="B983" s="870" t="s">
        <v>324</v>
      </c>
      <c r="C983" s="870" t="s">
        <v>1682</v>
      </c>
      <c r="D983" s="870" t="s">
        <v>314</v>
      </c>
      <c r="E983" s="871" t="s">
        <v>192</v>
      </c>
      <c r="F983" s="871">
        <v>2025.0</v>
      </c>
      <c r="G983" s="871" t="s">
        <v>196</v>
      </c>
      <c r="H983" s="868"/>
    </row>
    <row r="984">
      <c r="A984" s="948">
        <v>2806.0</v>
      </c>
      <c r="B984" s="870" t="s">
        <v>323</v>
      </c>
      <c r="C984" s="870" t="s">
        <v>1682</v>
      </c>
      <c r="D984" s="870" t="s">
        <v>314</v>
      </c>
      <c r="E984" s="871" t="s">
        <v>195</v>
      </c>
      <c r="F984" s="871">
        <v>2025.0</v>
      </c>
      <c r="G984" s="871" t="s">
        <v>196</v>
      </c>
      <c r="H984" s="868"/>
    </row>
    <row r="985">
      <c r="A985" s="948">
        <v>1907.0</v>
      </c>
      <c r="B985" s="870" t="s">
        <v>313</v>
      </c>
      <c r="C985" s="870" t="s">
        <v>1682</v>
      </c>
      <c r="D985" s="870" t="s">
        <v>314</v>
      </c>
      <c r="E985" s="871" t="s">
        <v>195</v>
      </c>
      <c r="F985" s="871">
        <v>2025.0</v>
      </c>
      <c r="G985" s="871" t="s">
        <v>196</v>
      </c>
      <c r="H985" s="868"/>
    </row>
    <row r="986">
      <c r="A986" s="948">
        <v>10480.0</v>
      </c>
      <c r="B986" s="870" t="s">
        <v>1683</v>
      </c>
      <c r="C986" s="870" t="s">
        <v>1682</v>
      </c>
      <c r="D986" s="870" t="s">
        <v>326</v>
      </c>
      <c r="E986" s="871" t="s">
        <v>221</v>
      </c>
      <c r="F986" s="871">
        <v>2026.0</v>
      </c>
      <c r="G986" s="871" t="s">
        <v>193</v>
      </c>
      <c r="H986" s="868"/>
    </row>
    <row r="987">
      <c r="A987" s="948">
        <v>10395.0</v>
      </c>
      <c r="B987" s="870" t="s">
        <v>400</v>
      </c>
      <c r="C987" s="870" t="s">
        <v>1682</v>
      </c>
      <c r="D987" s="870" t="s">
        <v>326</v>
      </c>
      <c r="E987" s="871" t="s">
        <v>195</v>
      </c>
      <c r="F987" s="871">
        <v>2026.0</v>
      </c>
      <c r="G987" s="871" t="s">
        <v>196</v>
      </c>
      <c r="H987" s="868"/>
    </row>
    <row r="988">
      <c r="A988" s="948">
        <v>10173.0</v>
      </c>
      <c r="B988" s="870" t="s">
        <v>393</v>
      </c>
      <c r="C988" s="870" t="s">
        <v>1682</v>
      </c>
      <c r="D988" s="870" t="s">
        <v>326</v>
      </c>
      <c r="E988" s="871" t="s">
        <v>195</v>
      </c>
      <c r="F988" s="871">
        <v>2026.0</v>
      </c>
      <c r="G988" s="871" t="s">
        <v>196</v>
      </c>
      <c r="H988" s="868"/>
    </row>
    <row r="989">
      <c r="A989" s="948">
        <v>10114.0</v>
      </c>
      <c r="B989" s="870" t="s">
        <v>362</v>
      </c>
      <c r="C989" s="870" t="s">
        <v>1682</v>
      </c>
      <c r="D989" s="870" t="s">
        <v>326</v>
      </c>
      <c r="E989" s="871" t="s">
        <v>195</v>
      </c>
      <c r="F989" s="871">
        <v>2025.0</v>
      </c>
      <c r="G989" s="871" t="s">
        <v>193</v>
      </c>
      <c r="H989" s="868"/>
    </row>
    <row r="990">
      <c r="A990" s="948">
        <v>2985.0</v>
      </c>
      <c r="B990" s="870" t="s">
        <v>381</v>
      </c>
      <c r="C990" s="870" t="s">
        <v>1682</v>
      </c>
      <c r="D990" s="870" t="s">
        <v>326</v>
      </c>
      <c r="E990" s="871" t="s">
        <v>192</v>
      </c>
      <c r="F990" s="871">
        <v>2026.0</v>
      </c>
      <c r="G990" s="871" t="s">
        <v>196</v>
      </c>
      <c r="H990" s="868"/>
    </row>
    <row r="991">
      <c r="A991" s="948">
        <v>2926.0</v>
      </c>
      <c r="B991" s="870" t="s">
        <v>325</v>
      </c>
      <c r="C991" s="870" t="s">
        <v>1682</v>
      </c>
      <c r="D991" s="870" t="s">
        <v>326</v>
      </c>
      <c r="E991" s="871" t="s">
        <v>249</v>
      </c>
      <c r="F991" s="871">
        <v>2025.0</v>
      </c>
      <c r="G991" s="871" t="s">
        <v>198</v>
      </c>
      <c r="H991" s="868"/>
    </row>
    <row r="992">
      <c r="A992" s="948">
        <v>10364.0</v>
      </c>
      <c r="B992" s="870" t="s">
        <v>1282</v>
      </c>
      <c r="C992" s="870" t="s">
        <v>1684</v>
      </c>
      <c r="D992" s="870" t="s">
        <v>1177</v>
      </c>
      <c r="E992" s="871" t="s">
        <v>114</v>
      </c>
      <c r="F992" s="871">
        <v>2025.0</v>
      </c>
      <c r="G992" s="871" t="s">
        <v>201</v>
      </c>
      <c r="H992" s="868"/>
    </row>
    <row r="993">
      <c r="A993" s="948">
        <v>10363.0</v>
      </c>
      <c r="B993" s="870" t="s">
        <v>1281</v>
      </c>
      <c r="C993" s="870" t="s">
        <v>1684</v>
      </c>
      <c r="D993" s="870" t="s">
        <v>1177</v>
      </c>
      <c r="E993" s="871" t="s">
        <v>221</v>
      </c>
      <c r="F993" s="871">
        <v>2025.0</v>
      </c>
      <c r="G993" s="871" t="s">
        <v>201</v>
      </c>
      <c r="H993" s="868"/>
    </row>
    <row r="994">
      <c r="A994" s="948">
        <v>10362.0</v>
      </c>
      <c r="B994" s="870" t="s">
        <v>1280</v>
      </c>
      <c r="C994" s="870" t="s">
        <v>1684</v>
      </c>
      <c r="D994" s="870" t="s">
        <v>1177</v>
      </c>
      <c r="E994" s="871" t="s">
        <v>114</v>
      </c>
      <c r="F994" s="871">
        <v>2025.0</v>
      </c>
      <c r="G994" s="871" t="s">
        <v>201</v>
      </c>
      <c r="H994" s="868"/>
    </row>
    <row r="995">
      <c r="A995" s="948">
        <v>10361.0</v>
      </c>
      <c r="B995" s="870" t="s">
        <v>1279</v>
      </c>
      <c r="C995" s="870" t="s">
        <v>1684</v>
      </c>
      <c r="D995" s="870" t="s">
        <v>1177</v>
      </c>
      <c r="E995" s="871" t="s">
        <v>221</v>
      </c>
      <c r="F995" s="871">
        <v>2025.0</v>
      </c>
      <c r="G995" s="871" t="s">
        <v>198</v>
      </c>
      <c r="H995" s="868"/>
    </row>
    <row r="996">
      <c r="A996" s="948">
        <v>10360.0</v>
      </c>
      <c r="B996" s="870" t="s">
        <v>1278</v>
      </c>
      <c r="C996" s="870" t="s">
        <v>1684</v>
      </c>
      <c r="D996" s="870" t="s">
        <v>1177</v>
      </c>
      <c r="E996" s="871" t="s">
        <v>114</v>
      </c>
      <c r="F996" s="871">
        <v>2025.0</v>
      </c>
      <c r="G996" s="871" t="s">
        <v>201</v>
      </c>
      <c r="H996" s="868"/>
    </row>
    <row r="997">
      <c r="A997" s="948">
        <v>10359.0</v>
      </c>
      <c r="B997" s="870" t="s">
        <v>1277</v>
      </c>
      <c r="C997" s="870" t="s">
        <v>1684</v>
      </c>
      <c r="D997" s="870" t="s">
        <v>1177</v>
      </c>
      <c r="E997" s="871" t="s">
        <v>114</v>
      </c>
      <c r="F997" s="871">
        <v>2025.0</v>
      </c>
      <c r="G997" s="871" t="s">
        <v>201</v>
      </c>
      <c r="H997" s="868"/>
    </row>
    <row r="998">
      <c r="A998" s="948">
        <v>10358.0</v>
      </c>
      <c r="B998" s="870" t="s">
        <v>1276</v>
      </c>
      <c r="C998" s="870" t="s">
        <v>1684</v>
      </c>
      <c r="D998" s="870" t="s">
        <v>1177</v>
      </c>
      <c r="E998" s="871" t="s">
        <v>114</v>
      </c>
      <c r="F998" s="871">
        <v>2025.0</v>
      </c>
      <c r="G998" s="871" t="s">
        <v>201</v>
      </c>
      <c r="H998" s="868"/>
    </row>
    <row r="999">
      <c r="A999" s="948">
        <v>10357.0</v>
      </c>
      <c r="B999" s="870" t="s">
        <v>1275</v>
      </c>
      <c r="C999" s="870" t="s">
        <v>1684</v>
      </c>
      <c r="D999" s="870" t="s">
        <v>1177</v>
      </c>
      <c r="E999" s="871" t="s">
        <v>221</v>
      </c>
      <c r="F999" s="871">
        <v>2025.0</v>
      </c>
      <c r="G999" s="871" t="s">
        <v>201</v>
      </c>
      <c r="H999" s="868"/>
    </row>
    <row r="1000">
      <c r="A1000" s="948">
        <v>10356.0</v>
      </c>
      <c r="B1000" s="870" t="s">
        <v>1274</v>
      </c>
      <c r="C1000" s="870" t="s">
        <v>1684</v>
      </c>
      <c r="D1000" s="870" t="s">
        <v>1177</v>
      </c>
      <c r="E1000" s="871" t="s">
        <v>114</v>
      </c>
      <c r="F1000" s="871">
        <v>2025.0</v>
      </c>
      <c r="G1000" s="871" t="s">
        <v>201</v>
      </c>
      <c r="H1000" s="868"/>
    </row>
    <row r="1001">
      <c r="A1001" s="948">
        <v>10355.0</v>
      </c>
      <c r="B1001" s="870" t="s">
        <v>1273</v>
      </c>
      <c r="C1001" s="870" t="s">
        <v>1684</v>
      </c>
      <c r="D1001" s="870" t="s">
        <v>1177</v>
      </c>
      <c r="E1001" s="871" t="s">
        <v>114</v>
      </c>
      <c r="F1001" s="871">
        <v>2025.0</v>
      </c>
      <c r="G1001" s="871" t="s">
        <v>201</v>
      </c>
      <c r="H1001" s="868"/>
    </row>
    <row r="1002">
      <c r="A1002" s="948">
        <v>10354.0</v>
      </c>
      <c r="B1002" s="870" t="s">
        <v>1272</v>
      </c>
      <c r="C1002" s="870" t="s">
        <v>1684</v>
      </c>
      <c r="D1002" s="870" t="s">
        <v>1177</v>
      </c>
      <c r="E1002" s="871" t="s">
        <v>114</v>
      </c>
      <c r="F1002" s="871">
        <v>2025.0</v>
      </c>
      <c r="G1002" s="871" t="s">
        <v>198</v>
      </c>
      <c r="H1002" s="868"/>
    </row>
    <row r="1003">
      <c r="A1003" s="948">
        <v>10353.0</v>
      </c>
      <c r="B1003" s="870" t="s">
        <v>1271</v>
      </c>
      <c r="C1003" s="870" t="s">
        <v>1684</v>
      </c>
      <c r="D1003" s="870" t="s">
        <v>1177</v>
      </c>
      <c r="E1003" s="871" t="s">
        <v>114</v>
      </c>
      <c r="F1003" s="871">
        <v>2025.0</v>
      </c>
      <c r="G1003" s="871" t="s">
        <v>198</v>
      </c>
      <c r="H1003" s="868"/>
    </row>
    <row r="1004">
      <c r="A1004" s="948">
        <v>10352.0</v>
      </c>
      <c r="B1004" s="870" t="s">
        <v>1270</v>
      </c>
      <c r="C1004" s="870" t="s">
        <v>1684</v>
      </c>
      <c r="D1004" s="870" t="s">
        <v>1177</v>
      </c>
      <c r="E1004" s="871" t="s">
        <v>114</v>
      </c>
      <c r="F1004" s="871">
        <v>2025.0</v>
      </c>
      <c r="G1004" s="871" t="s">
        <v>201</v>
      </c>
      <c r="H1004" s="868"/>
    </row>
    <row r="1005">
      <c r="A1005" s="948">
        <v>10278.0</v>
      </c>
      <c r="B1005" s="870" t="s">
        <v>500</v>
      </c>
      <c r="C1005" s="870" t="s">
        <v>1684</v>
      </c>
      <c r="D1005" s="870" t="s">
        <v>1177</v>
      </c>
      <c r="E1005" s="871" t="s">
        <v>114</v>
      </c>
      <c r="F1005" s="871">
        <v>2025.0</v>
      </c>
      <c r="G1005" s="871" t="s">
        <v>201</v>
      </c>
      <c r="H1005" s="868"/>
    </row>
    <row r="1006">
      <c r="A1006" s="948">
        <v>10266.0</v>
      </c>
      <c r="B1006" s="870" t="s">
        <v>1264</v>
      </c>
      <c r="C1006" s="870" t="s">
        <v>1684</v>
      </c>
      <c r="D1006" s="870" t="s">
        <v>1177</v>
      </c>
      <c r="E1006" s="871" t="s">
        <v>195</v>
      </c>
      <c r="F1006" s="871">
        <v>2025.0</v>
      </c>
      <c r="G1006" s="871" t="s">
        <v>198</v>
      </c>
      <c r="H1006" s="868"/>
    </row>
    <row r="1007">
      <c r="A1007" s="948">
        <v>10198.0</v>
      </c>
      <c r="B1007" s="870" t="s">
        <v>1258</v>
      </c>
      <c r="C1007" s="870" t="s">
        <v>1684</v>
      </c>
      <c r="D1007" s="870" t="s">
        <v>1177</v>
      </c>
      <c r="E1007" s="871" t="s">
        <v>114</v>
      </c>
      <c r="F1007" s="871">
        <v>2025.0</v>
      </c>
      <c r="G1007" s="871" t="s">
        <v>198</v>
      </c>
      <c r="H1007" s="868"/>
    </row>
    <row r="1008">
      <c r="A1008" s="948">
        <v>10197.0</v>
      </c>
      <c r="B1008" s="870" t="s">
        <v>1257</v>
      </c>
      <c r="C1008" s="870" t="s">
        <v>1684</v>
      </c>
      <c r="D1008" s="870" t="s">
        <v>1177</v>
      </c>
      <c r="E1008" s="871" t="s">
        <v>114</v>
      </c>
      <c r="F1008" s="871">
        <v>2025.0</v>
      </c>
      <c r="G1008" s="871" t="s">
        <v>198</v>
      </c>
      <c r="H1008" s="868"/>
    </row>
    <row r="1009">
      <c r="A1009" s="948">
        <v>10122.0</v>
      </c>
      <c r="B1009" s="870" t="s">
        <v>1256</v>
      </c>
      <c r="C1009" s="870" t="s">
        <v>1684</v>
      </c>
      <c r="D1009" s="870" t="s">
        <v>1177</v>
      </c>
      <c r="E1009" s="871" t="s">
        <v>114</v>
      </c>
      <c r="F1009" s="871">
        <v>2025.0</v>
      </c>
      <c r="G1009" s="871" t="s">
        <v>201</v>
      </c>
      <c r="H1009" s="868"/>
    </row>
    <row r="1010">
      <c r="A1010" s="948">
        <v>8924.0</v>
      </c>
      <c r="B1010" s="870" t="s">
        <v>1219</v>
      </c>
      <c r="C1010" s="870" t="s">
        <v>1684</v>
      </c>
      <c r="D1010" s="870" t="s">
        <v>1177</v>
      </c>
      <c r="E1010" s="871" t="s">
        <v>195</v>
      </c>
      <c r="F1010" s="871">
        <v>2025.0</v>
      </c>
      <c r="G1010" s="871" t="s">
        <v>193</v>
      </c>
      <c r="H1010" s="868"/>
    </row>
    <row r="1011">
      <c r="A1011" s="948">
        <v>8842.0</v>
      </c>
      <c r="B1011" s="870" t="s">
        <v>1218</v>
      </c>
      <c r="C1011" s="870" t="s">
        <v>1684</v>
      </c>
      <c r="D1011" s="870" t="s">
        <v>1177</v>
      </c>
      <c r="E1011" s="871" t="s">
        <v>195</v>
      </c>
      <c r="F1011" s="871">
        <v>2025.0</v>
      </c>
      <c r="G1011" s="871" t="s">
        <v>193</v>
      </c>
      <c r="H1011" s="868"/>
    </row>
    <row r="1012">
      <c r="A1012" s="948">
        <v>8670.0</v>
      </c>
      <c r="B1012" s="870" t="s">
        <v>1216</v>
      </c>
      <c r="C1012" s="870" t="s">
        <v>1684</v>
      </c>
      <c r="D1012" s="870" t="s">
        <v>1177</v>
      </c>
      <c r="E1012" s="871" t="s">
        <v>195</v>
      </c>
      <c r="F1012" s="871">
        <v>2025.0</v>
      </c>
      <c r="G1012" s="871" t="s">
        <v>211</v>
      </c>
      <c r="H1012" s="868"/>
    </row>
    <row r="1013">
      <c r="A1013" s="948">
        <v>6660.0</v>
      </c>
      <c r="B1013" s="870" t="s">
        <v>1207</v>
      </c>
      <c r="C1013" s="870" t="s">
        <v>1684</v>
      </c>
      <c r="D1013" s="870" t="s">
        <v>1177</v>
      </c>
      <c r="E1013" s="871" t="s">
        <v>257</v>
      </c>
      <c r="F1013" s="871">
        <v>2025.0</v>
      </c>
      <c r="G1013" s="871" t="s">
        <v>196</v>
      </c>
      <c r="H1013" s="868"/>
    </row>
    <row r="1014">
      <c r="A1014" s="948">
        <v>5902.0</v>
      </c>
      <c r="B1014" s="870" t="s">
        <v>1206</v>
      </c>
      <c r="C1014" s="870" t="s">
        <v>1684</v>
      </c>
      <c r="D1014" s="870" t="s">
        <v>1177</v>
      </c>
      <c r="E1014" s="871" t="s">
        <v>195</v>
      </c>
      <c r="F1014" s="871">
        <v>2025.0</v>
      </c>
      <c r="G1014" s="871" t="s">
        <v>196</v>
      </c>
      <c r="H1014" s="868"/>
    </row>
    <row r="1015">
      <c r="A1015" s="948">
        <v>4919.0</v>
      </c>
      <c r="B1015" s="870" t="s">
        <v>1201</v>
      </c>
      <c r="C1015" s="870" t="s">
        <v>1684</v>
      </c>
      <c r="D1015" s="870" t="s">
        <v>1177</v>
      </c>
      <c r="E1015" s="871" t="s">
        <v>192</v>
      </c>
      <c r="F1015" s="871">
        <v>2025.0</v>
      </c>
      <c r="G1015" s="872"/>
      <c r="H1015" s="868"/>
    </row>
    <row r="1016">
      <c r="A1016" s="948">
        <v>4916.0</v>
      </c>
      <c r="B1016" s="870" t="s">
        <v>1685</v>
      </c>
      <c r="C1016" s="870" t="s">
        <v>1684</v>
      </c>
      <c r="D1016" s="870" t="s">
        <v>1177</v>
      </c>
      <c r="E1016" s="871" t="s">
        <v>257</v>
      </c>
      <c r="F1016" s="871">
        <v>2025.0</v>
      </c>
      <c r="G1016" s="871" t="s">
        <v>196</v>
      </c>
      <c r="H1016" s="868"/>
    </row>
    <row r="1017">
      <c r="A1017" s="948">
        <v>4480.0</v>
      </c>
      <c r="B1017" s="870" t="s">
        <v>1197</v>
      </c>
      <c r="C1017" s="870" t="s">
        <v>1684</v>
      </c>
      <c r="D1017" s="870" t="s">
        <v>1177</v>
      </c>
      <c r="E1017" s="871" t="s">
        <v>195</v>
      </c>
      <c r="F1017" s="871">
        <v>2025.0</v>
      </c>
      <c r="G1017" s="871" t="s">
        <v>211</v>
      </c>
      <c r="H1017" s="868"/>
    </row>
    <row r="1018">
      <c r="A1018" s="948">
        <v>3841.0</v>
      </c>
      <c r="B1018" s="870" t="s">
        <v>1196</v>
      </c>
      <c r="C1018" s="870" t="s">
        <v>1684</v>
      </c>
      <c r="D1018" s="870" t="s">
        <v>1177</v>
      </c>
      <c r="E1018" s="871" t="s">
        <v>257</v>
      </c>
      <c r="F1018" s="871">
        <v>2025.0</v>
      </c>
      <c r="G1018" s="871" t="s">
        <v>196</v>
      </c>
      <c r="H1018" s="868"/>
    </row>
    <row r="1019">
      <c r="A1019" s="948">
        <v>3490.0</v>
      </c>
      <c r="B1019" s="870" t="s">
        <v>1194</v>
      </c>
      <c r="C1019" s="870" t="s">
        <v>1684</v>
      </c>
      <c r="D1019" s="870" t="s">
        <v>1177</v>
      </c>
      <c r="E1019" s="871" t="s">
        <v>216</v>
      </c>
      <c r="F1019" s="871">
        <v>2025.0</v>
      </c>
      <c r="G1019" s="872"/>
      <c r="H1019" s="868"/>
    </row>
    <row r="1020">
      <c r="A1020" s="948">
        <v>3079.0</v>
      </c>
      <c r="B1020" s="870" t="s">
        <v>1188</v>
      </c>
      <c r="C1020" s="870" t="s">
        <v>1684</v>
      </c>
      <c r="D1020" s="870" t="s">
        <v>1177</v>
      </c>
      <c r="E1020" s="871" t="s">
        <v>195</v>
      </c>
      <c r="F1020" s="871">
        <v>2025.0</v>
      </c>
      <c r="G1020" s="871" t="s">
        <v>193</v>
      </c>
      <c r="H1020" s="868"/>
    </row>
    <row r="1021">
      <c r="A1021" s="948">
        <v>3073.0</v>
      </c>
      <c r="B1021" s="870" t="s">
        <v>1187</v>
      </c>
      <c r="C1021" s="870" t="s">
        <v>1684</v>
      </c>
      <c r="D1021" s="870" t="s">
        <v>1177</v>
      </c>
      <c r="E1021" s="871" t="s">
        <v>192</v>
      </c>
      <c r="F1021" s="871">
        <v>2025.0</v>
      </c>
      <c r="G1021" s="871" t="s">
        <v>196</v>
      </c>
      <c r="H1021" s="868"/>
    </row>
    <row r="1022">
      <c r="A1022" s="948">
        <v>1354.0</v>
      </c>
      <c r="B1022" s="870" t="s">
        <v>1176</v>
      </c>
      <c r="C1022" s="870" t="s">
        <v>1684</v>
      </c>
      <c r="D1022" s="870" t="s">
        <v>1177</v>
      </c>
      <c r="E1022" s="871" t="s">
        <v>195</v>
      </c>
      <c r="F1022" s="871">
        <v>2025.0</v>
      </c>
      <c r="G1022" s="871" t="s">
        <v>211</v>
      </c>
      <c r="H1022" s="868"/>
    </row>
    <row r="1023">
      <c r="A1023" s="948">
        <v>10436.0</v>
      </c>
      <c r="B1023" s="870" t="s">
        <v>1686</v>
      </c>
      <c r="C1023" s="870" t="s">
        <v>1684</v>
      </c>
      <c r="D1023" s="870" t="s">
        <v>1190</v>
      </c>
      <c r="E1023" s="871" t="s">
        <v>221</v>
      </c>
      <c r="F1023" s="871">
        <v>2025.0</v>
      </c>
      <c r="G1023" s="871" t="s">
        <v>201</v>
      </c>
      <c r="H1023" s="868"/>
    </row>
    <row r="1024">
      <c r="A1024" s="948">
        <v>10366.0</v>
      </c>
      <c r="B1024" s="870" t="s">
        <v>1283</v>
      </c>
      <c r="C1024" s="870" t="s">
        <v>1684</v>
      </c>
      <c r="D1024" s="870" t="s">
        <v>1190</v>
      </c>
      <c r="E1024" s="871" t="s">
        <v>221</v>
      </c>
      <c r="F1024" s="871">
        <v>2025.0</v>
      </c>
      <c r="G1024" s="871" t="s">
        <v>201</v>
      </c>
      <c r="H1024" s="868"/>
    </row>
    <row r="1025">
      <c r="A1025" s="948">
        <v>10304.0</v>
      </c>
      <c r="B1025" s="870" t="s">
        <v>1267</v>
      </c>
      <c r="C1025" s="870" t="s">
        <v>1684</v>
      </c>
      <c r="D1025" s="870" t="s">
        <v>1190</v>
      </c>
      <c r="E1025" s="871" t="s">
        <v>257</v>
      </c>
      <c r="F1025" s="871">
        <v>2025.0</v>
      </c>
      <c r="G1025" s="871" t="s">
        <v>198</v>
      </c>
      <c r="H1025" s="868"/>
    </row>
    <row r="1026">
      <c r="A1026" s="948">
        <v>10303.0</v>
      </c>
      <c r="B1026" s="870" t="s">
        <v>1266</v>
      </c>
      <c r="C1026" s="870" t="s">
        <v>1684</v>
      </c>
      <c r="D1026" s="870" t="s">
        <v>1190</v>
      </c>
      <c r="E1026" s="871" t="s">
        <v>221</v>
      </c>
      <c r="F1026" s="871">
        <v>2025.0</v>
      </c>
      <c r="G1026" s="871" t="s">
        <v>198</v>
      </c>
      <c r="H1026" s="868"/>
    </row>
    <row r="1027">
      <c r="A1027" s="948">
        <v>10302.0</v>
      </c>
      <c r="B1027" s="870" t="s">
        <v>1265</v>
      </c>
      <c r="C1027" s="870" t="s">
        <v>1684</v>
      </c>
      <c r="D1027" s="870" t="s">
        <v>1190</v>
      </c>
      <c r="E1027" s="871" t="s">
        <v>221</v>
      </c>
      <c r="F1027" s="871">
        <v>2025.0</v>
      </c>
      <c r="G1027" s="871" t="s">
        <v>201</v>
      </c>
      <c r="H1027" s="868"/>
    </row>
    <row r="1028">
      <c r="A1028" s="948">
        <v>10219.0</v>
      </c>
      <c r="B1028" s="870" t="s">
        <v>1261</v>
      </c>
      <c r="C1028" s="870" t="s">
        <v>1684</v>
      </c>
      <c r="D1028" s="870" t="s">
        <v>1190</v>
      </c>
      <c r="E1028" s="871" t="s">
        <v>114</v>
      </c>
      <c r="F1028" s="871">
        <v>2025.0</v>
      </c>
      <c r="G1028" s="871" t="s">
        <v>201</v>
      </c>
      <c r="H1028" s="868"/>
    </row>
    <row r="1029">
      <c r="A1029" s="948">
        <v>10057.0</v>
      </c>
      <c r="B1029" s="870" t="s">
        <v>1244</v>
      </c>
      <c r="C1029" s="870" t="s">
        <v>1684</v>
      </c>
      <c r="D1029" s="870" t="s">
        <v>1190</v>
      </c>
      <c r="E1029" s="871" t="s">
        <v>195</v>
      </c>
      <c r="F1029" s="871">
        <v>2025.0</v>
      </c>
      <c r="G1029" s="871" t="s">
        <v>201</v>
      </c>
      <c r="H1029" s="868"/>
    </row>
    <row r="1030">
      <c r="A1030" s="948">
        <v>10046.0</v>
      </c>
      <c r="B1030" s="870" t="s">
        <v>1242</v>
      </c>
      <c r="C1030" s="870" t="s">
        <v>1684</v>
      </c>
      <c r="D1030" s="870" t="s">
        <v>1190</v>
      </c>
      <c r="E1030" s="871" t="s">
        <v>195</v>
      </c>
      <c r="F1030" s="871">
        <v>2025.0</v>
      </c>
      <c r="G1030" s="871" t="s">
        <v>201</v>
      </c>
      <c r="H1030" s="868"/>
    </row>
    <row r="1031">
      <c r="A1031" s="948">
        <v>9437.0</v>
      </c>
      <c r="B1031" s="870" t="s">
        <v>1229</v>
      </c>
      <c r="C1031" s="870" t="s">
        <v>1684</v>
      </c>
      <c r="D1031" s="870" t="s">
        <v>1190</v>
      </c>
      <c r="E1031" s="871" t="s">
        <v>195</v>
      </c>
      <c r="F1031" s="871">
        <v>2025.0</v>
      </c>
      <c r="G1031" s="871" t="s">
        <v>198</v>
      </c>
      <c r="H1031" s="868"/>
    </row>
    <row r="1032">
      <c r="A1032" s="948">
        <v>8955.0</v>
      </c>
      <c r="B1032" s="870" t="s">
        <v>1221</v>
      </c>
      <c r="C1032" s="870" t="s">
        <v>1684</v>
      </c>
      <c r="D1032" s="870" t="s">
        <v>1190</v>
      </c>
      <c r="E1032" s="871" t="s">
        <v>195</v>
      </c>
      <c r="F1032" s="871">
        <v>2025.0</v>
      </c>
      <c r="G1032" s="871" t="s">
        <v>198</v>
      </c>
      <c r="H1032" s="868"/>
    </row>
    <row r="1033">
      <c r="A1033" s="948">
        <v>8949.0</v>
      </c>
      <c r="B1033" s="870" t="s">
        <v>1220</v>
      </c>
      <c r="C1033" s="870" t="s">
        <v>1684</v>
      </c>
      <c r="D1033" s="870" t="s">
        <v>1190</v>
      </c>
      <c r="E1033" s="871" t="s">
        <v>114</v>
      </c>
      <c r="F1033" s="871">
        <v>2025.0</v>
      </c>
      <c r="G1033" s="871" t="s">
        <v>198</v>
      </c>
      <c r="H1033" s="868"/>
    </row>
    <row r="1034">
      <c r="A1034" s="948">
        <v>7062.0</v>
      </c>
      <c r="B1034" s="870" t="s">
        <v>1211</v>
      </c>
      <c r="C1034" s="870" t="s">
        <v>1684</v>
      </c>
      <c r="D1034" s="870" t="s">
        <v>1190</v>
      </c>
      <c r="E1034" s="871" t="s">
        <v>195</v>
      </c>
      <c r="F1034" s="871">
        <v>2025.0</v>
      </c>
      <c r="G1034" s="871" t="s">
        <v>198</v>
      </c>
      <c r="H1034" s="868"/>
    </row>
    <row r="1035">
      <c r="A1035" s="948">
        <v>6990.0</v>
      </c>
      <c r="B1035" s="870" t="s">
        <v>1210</v>
      </c>
      <c r="C1035" s="870" t="s">
        <v>1684</v>
      </c>
      <c r="D1035" s="870" t="s">
        <v>1190</v>
      </c>
      <c r="E1035" s="871" t="s">
        <v>195</v>
      </c>
      <c r="F1035" s="871">
        <v>2025.0</v>
      </c>
      <c r="G1035" s="871" t="s">
        <v>201</v>
      </c>
      <c r="H1035" s="868"/>
    </row>
    <row r="1036">
      <c r="A1036" s="948">
        <v>4710.0</v>
      </c>
      <c r="B1036" s="870" t="s">
        <v>1200</v>
      </c>
      <c r="C1036" s="870" t="s">
        <v>1684</v>
      </c>
      <c r="D1036" s="870" t="s">
        <v>1190</v>
      </c>
      <c r="E1036" s="871" t="s">
        <v>195</v>
      </c>
      <c r="F1036" s="871">
        <v>2025.0</v>
      </c>
      <c r="G1036" s="871" t="s">
        <v>198</v>
      </c>
      <c r="H1036" s="868"/>
    </row>
    <row r="1037">
      <c r="A1037" s="948">
        <v>4495.0</v>
      </c>
      <c r="B1037" s="870" t="s">
        <v>1198</v>
      </c>
      <c r="C1037" s="870" t="s">
        <v>1684</v>
      </c>
      <c r="D1037" s="870" t="s">
        <v>1190</v>
      </c>
      <c r="E1037" s="871" t="s">
        <v>195</v>
      </c>
      <c r="F1037" s="871">
        <v>2025.0</v>
      </c>
      <c r="G1037" s="871" t="s">
        <v>196</v>
      </c>
      <c r="H1037" s="868"/>
    </row>
    <row r="1038">
      <c r="A1038" s="948">
        <v>3507.0</v>
      </c>
      <c r="B1038" s="870" t="s">
        <v>1195</v>
      </c>
      <c r="C1038" s="870" t="s">
        <v>1684</v>
      </c>
      <c r="D1038" s="870" t="s">
        <v>1190</v>
      </c>
      <c r="E1038" s="871" t="s">
        <v>216</v>
      </c>
      <c r="F1038" s="871">
        <v>2026.0</v>
      </c>
      <c r="G1038" s="871" t="s">
        <v>255</v>
      </c>
      <c r="H1038" s="868"/>
    </row>
    <row r="1039">
      <c r="A1039" s="948">
        <v>3457.0</v>
      </c>
      <c r="B1039" s="870" t="s">
        <v>1193</v>
      </c>
      <c r="C1039" s="870" t="s">
        <v>1684</v>
      </c>
      <c r="D1039" s="870" t="s">
        <v>1190</v>
      </c>
      <c r="E1039" s="871" t="s">
        <v>216</v>
      </c>
      <c r="F1039" s="871">
        <v>2025.0</v>
      </c>
      <c r="G1039" s="871" t="s">
        <v>193</v>
      </c>
      <c r="H1039" s="868"/>
    </row>
    <row r="1040">
      <c r="A1040" s="948">
        <v>3128.0</v>
      </c>
      <c r="B1040" s="870" t="s">
        <v>1191</v>
      </c>
      <c r="C1040" s="870" t="s">
        <v>1684</v>
      </c>
      <c r="D1040" s="870" t="s">
        <v>1190</v>
      </c>
      <c r="E1040" s="871" t="s">
        <v>192</v>
      </c>
      <c r="F1040" s="871">
        <v>2025.0</v>
      </c>
      <c r="G1040" s="872"/>
      <c r="H1040" s="868"/>
    </row>
    <row r="1041">
      <c r="A1041" s="948">
        <v>3094.0</v>
      </c>
      <c r="B1041" s="870" t="s">
        <v>1189</v>
      </c>
      <c r="C1041" s="870" t="s">
        <v>1684</v>
      </c>
      <c r="D1041" s="870" t="s">
        <v>1190</v>
      </c>
      <c r="E1041" s="871" t="s">
        <v>439</v>
      </c>
      <c r="F1041" s="871">
        <v>2025.0</v>
      </c>
      <c r="G1041" s="872"/>
      <c r="H1041" s="868"/>
    </row>
    <row r="1042">
      <c r="A1042" s="948">
        <v>10483.0</v>
      </c>
      <c r="B1042" s="870" t="s">
        <v>1687</v>
      </c>
      <c r="C1042" s="870" t="s">
        <v>1684</v>
      </c>
      <c r="D1042" s="870" t="s">
        <v>1205</v>
      </c>
      <c r="E1042" s="871" t="s">
        <v>114</v>
      </c>
      <c r="F1042" s="871">
        <v>2026.0</v>
      </c>
      <c r="G1042" s="871" t="s">
        <v>201</v>
      </c>
      <c r="H1042" s="868"/>
    </row>
    <row r="1043">
      <c r="A1043" s="948">
        <v>10482.0</v>
      </c>
      <c r="B1043" s="870" t="s">
        <v>1688</v>
      </c>
      <c r="C1043" s="870" t="s">
        <v>1684</v>
      </c>
      <c r="D1043" s="870" t="s">
        <v>1205</v>
      </c>
      <c r="E1043" s="871" t="s">
        <v>114</v>
      </c>
      <c r="F1043" s="871">
        <v>2026.0</v>
      </c>
      <c r="G1043" s="871" t="s">
        <v>201</v>
      </c>
      <c r="H1043" s="868"/>
    </row>
    <row r="1044">
      <c r="A1044" s="948">
        <v>10370.0</v>
      </c>
      <c r="B1044" s="870" t="s">
        <v>1689</v>
      </c>
      <c r="C1044" s="870" t="s">
        <v>1684</v>
      </c>
      <c r="D1044" s="870" t="s">
        <v>1205</v>
      </c>
      <c r="E1044" s="871" t="s">
        <v>221</v>
      </c>
      <c r="F1044" s="871">
        <v>2026.0</v>
      </c>
      <c r="G1044" s="871" t="s">
        <v>193</v>
      </c>
      <c r="H1044" s="868"/>
    </row>
    <row r="1045">
      <c r="A1045" s="948">
        <v>10091.0</v>
      </c>
      <c r="B1045" s="870" t="s">
        <v>1246</v>
      </c>
      <c r="C1045" s="870" t="s">
        <v>1684</v>
      </c>
      <c r="D1045" s="870" t="s">
        <v>1205</v>
      </c>
      <c r="E1045" s="871" t="s">
        <v>114</v>
      </c>
      <c r="F1045" s="871">
        <v>2026.0</v>
      </c>
      <c r="G1045" s="871" t="s">
        <v>193</v>
      </c>
      <c r="H1045" s="868"/>
    </row>
    <row r="1046">
      <c r="A1046" s="948">
        <v>9558.0</v>
      </c>
      <c r="B1046" s="870" t="s">
        <v>1690</v>
      </c>
      <c r="C1046" s="870" t="s">
        <v>1684</v>
      </c>
      <c r="D1046" s="870" t="s">
        <v>1205</v>
      </c>
      <c r="E1046" s="871" t="s">
        <v>216</v>
      </c>
      <c r="F1046" s="871">
        <v>2026.0</v>
      </c>
      <c r="G1046" s="871" t="s">
        <v>201</v>
      </c>
      <c r="H1046" s="868"/>
    </row>
    <row r="1047">
      <c r="A1047" s="948">
        <v>9526.0</v>
      </c>
      <c r="B1047" s="870" t="s">
        <v>1232</v>
      </c>
      <c r="C1047" s="870" t="s">
        <v>1684</v>
      </c>
      <c r="D1047" s="870" t="s">
        <v>1205</v>
      </c>
      <c r="E1047" s="871" t="s">
        <v>114</v>
      </c>
      <c r="F1047" s="871">
        <v>2025.0</v>
      </c>
      <c r="G1047" s="871" t="s">
        <v>196</v>
      </c>
      <c r="H1047" s="868"/>
    </row>
    <row r="1048">
      <c r="A1048" s="948">
        <v>8985.0</v>
      </c>
      <c r="B1048" s="870" t="s">
        <v>1222</v>
      </c>
      <c r="C1048" s="870" t="s">
        <v>1684</v>
      </c>
      <c r="D1048" s="870" t="s">
        <v>1205</v>
      </c>
      <c r="E1048" s="871" t="s">
        <v>195</v>
      </c>
      <c r="F1048" s="871">
        <v>2026.0</v>
      </c>
      <c r="G1048" s="871" t="s">
        <v>198</v>
      </c>
      <c r="H1048" s="868"/>
    </row>
    <row r="1049">
      <c r="A1049" s="948">
        <v>7343.0</v>
      </c>
      <c r="B1049" s="870" t="s">
        <v>1213</v>
      </c>
      <c r="C1049" s="870" t="s">
        <v>1684</v>
      </c>
      <c r="D1049" s="870" t="s">
        <v>1205</v>
      </c>
      <c r="E1049" s="871" t="s">
        <v>195</v>
      </c>
      <c r="F1049" s="871">
        <v>2026.0</v>
      </c>
      <c r="G1049" s="871" t="s">
        <v>193</v>
      </c>
      <c r="H1049" s="868"/>
    </row>
    <row r="1050">
      <c r="A1050" s="948">
        <v>5664.0</v>
      </c>
      <c r="B1050" s="870" t="s">
        <v>1204</v>
      </c>
      <c r="C1050" s="870" t="s">
        <v>1684</v>
      </c>
      <c r="D1050" s="870" t="s">
        <v>1205</v>
      </c>
      <c r="E1050" s="871" t="s">
        <v>216</v>
      </c>
      <c r="F1050" s="871">
        <v>2026.0</v>
      </c>
      <c r="G1050" s="871" t="s">
        <v>193</v>
      </c>
      <c r="H1050" s="868"/>
    </row>
    <row r="1051">
      <c r="A1051" s="948">
        <v>10449.0</v>
      </c>
      <c r="B1051" s="870" t="s">
        <v>1691</v>
      </c>
      <c r="C1051" s="870" t="s">
        <v>1684</v>
      </c>
      <c r="D1051" s="870" t="s">
        <v>1183</v>
      </c>
      <c r="E1051" s="871" t="s">
        <v>114</v>
      </c>
      <c r="F1051" s="871">
        <v>2025.0</v>
      </c>
      <c r="G1051" s="871" t="s">
        <v>201</v>
      </c>
      <c r="H1051" s="868"/>
    </row>
    <row r="1052">
      <c r="A1052" s="948">
        <v>9979.0</v>
      </c>
      <c r="B1052" s="870" t="s">
        <v>1239</v>
      </c>
      <c r="C1052" s="870" t="s">
        <v>1684</v>
      </c>
      <c r="D1052" s="870" t="s">
        <v>1183</v>
      </c>
      <c r="E1052" s="871" t="s">
        <v>195</v>
      </c>
      <c r="F1052" s="871">
        <v>2025.0</v>
      </c>
      <c r="G1052" s="871" t="s">
        <v>198</v>
      </c>
      <c r="H1052" s="868"/>
    </row>
    <row r="1053">
      <c r="A1053" s="948">
        <v>9660.0</v>
      </c>
      <c r="B1053" s="870" t="s">
        <v>1237</v>
      </c>
      <c r="C1053" s="870" t="s">
        <v>1684</v>
      </c>
      <c r="D1053" s="870" t="s">
        <v>1183</v>
      </c>
      <c r="E1053" s="871" t="s">
        <v>195</v>
      </c>
      <c r="F1053" s="871">
        <v>2025.0</v>
      </c>
      <c r="G1053" s="871" t="s">
        <v>211</v>
      </c>
      <c r="H1053" s="868"/>
    </row>
    <row r="1054">
      <c r="A1054" s="948">
        <v>9603.0</v>
      </c>
      <c r="B1054" s="870" t="s">
        <v>1236</v>
      </c>
      <c r="C1054" s="870" t="s">
        <v>1684</v>
      </c>
      <c r="D1054" s="870" t="s">
        <v>1183</v>
      </c>
      <c r="E1054" s="871" t="s">
        <v>114</v>
      </c>
      <c r="F1054" s="871">
        <v>2025.0</v>
      </c>
      <c r="G1054" s="871" t="s">
        <v>211</v>
      </c>
      <c r="H1054" s="868"/>
    </row>
    <row r="1055">
      <c r="A1055" s="948">
        <v>9578.0</v>
      </c>
      <c r="B1055" s="870" t="s">
        <v>1235</v>
      </c>
      <c r="C1055" s="870" t="s">
        <v>1684</v>
      </c>
      <c r="D1055" s="870" t="s">
        <v>1183</v>
      </c>
      <c r="E1055" s="871" t="s">
        <v>195</v>
      </c>
      <c r="F1055" s="871">
        <v>2025.0</v>
      </c>
      <c r="G1055" s="871" t="s">
        <v>201</v>
      </c>
      <c r="H1055" s="868"/>
    </row>
    <row r="1056">
      <c r="A1056" s="948">
        <v>9387.0</v>
      </c>
      <c r="B1056" s="870" t="s">
        <v>1226</v>
      </c>
      <c r="C1056" s="870" t="s">
        <v>1684</v>
      </c>
      <c r="D1056" s="870" t="s">
        <v>1183</v>
      </c>
      <c r="E1056" s="871" t="s">
        <v>195</v>
      </c>
      <c r="F1056" s="871">
        <v>2025.0</v>
      </c>
      <c r="G1056" s="871" t="s">
        <v>201</v>
      </c>
      <c r="H1056" s="868"/>
    </row>
    <row r="1057">
      <c r="A1057" s="948">
        <v>8674.0</v>
      </c>
      <c r="B1057" s="870" t="s">
        <v>1217</v>
      </c>
      <c r="C1057" s="870" t="s">
        <v>1684</v>
      </c>
      <c r="D1057" s="870" t="s">
        <v>1183</v>
      </c>
      <c r="E1057" s="871" t="s">
        <v>195</v>
      </c>
      <c r="F1057" s="871">
        <v>2026.0</v>
      </c>
      <c r="G1057" s="871" t="s">
        <v>196</v>
      </c>
      <c r="H1057" s="868"/>
    </row>
    <row r="1058">
      <c r="A1058" s="948">
        <v>5613.0</v>
      </c>
      <c r="B1058" s="870" t="s">
        <v>1202</v>
      </c>
      <c r="C1058" s="870" t="s">
        <v>1684</v>
      </c>
      <c r="D1058" s="870" t="s">
        <v>1183</v>
      </c>
      <c r="E1058" s="871" t="s">
        <v>192</v>
      </c>
      <c r="F1058" s="871">
        <v>2025.0</v>
      </c>
      <c r="G1058" s="871" t="s">
        <v>193</v>
      </c>
      <c r="H1058" s="868"/>
    </row>
    <row r="1059">
      <c r="A1059" s="948">
        <v>4603.0</v>
      </c>
      <c r="B1059" s="870" t="s">
        <v>1199</v>
      </c>
      <c r="C1059" s="870" t="s">
        <v>1684</v>
      </c>
      <c r="D1059" s="870" t="s">
        <v>1183</v>
      </c>
      <c r="E1059" s="871" t="s">
        <v>195</v>
      </c>
      <c r="F1059" s="871">
        <v>2025.0</v>
      </c>
      <c r="G1059" s="871" t="s">
        <v>198</v>
      </c>
      <c r="H1059" s="868"/>
    </row>
    <row r="1060">
      <c r="A1060" s="948">
        <v>2953.0</v>
      </c>
      <c r="B1060" s="870" t="s">
        <v>1184</v>
      </c>
      <c r="C1060" s="870" t="s">
        <v>1684</v>
      </c>
      <c r="D1060" s="870" t="s">
        <v>1183</v>
      </c>
      <c r="E1060" s="871" t="s">
        <v>192</v>
      </c>
      <c r="F1060" s="871">
        <v>2026.0</v>
      </c>
      <c r="G1060" s="871" t="s">
        <v>193</v>
      </c>
      <c r="H1060" s="868"/>
    </row>
    <row r="1061">
      <c r="A1061" s="948">
        <v>2734.0</v>
      </c>
      <c r="B1061" s="870" t="s">
        <v>1182</v>
      </c>
      <c r="C1061" s="870" t="s">
        <v>1684</v>
      </c>
      <c r="D1061" s="870" t="s">
        <v>1183</v>
      </c>
      <c r="E1061" s="871" t="s">
        <v>195</v>
      </c>
      <c r="F1061" s="871">
        <v>2025.0</v>
      </c>
      <c r="G1061" s="871" t="s">
        <v>211</v>
      </c>
      <c r="H1061" s="868"/>
    </row>
    <row r="1062">
      <c r="A1062" s="948">
        <v>10473.0</v>
      </c>
      <c r="B1062" s="870" t="s">
        <v>1174</v>
      </c>
      <c r="C1062" s="870" t="s">
        <v>1684</v>
      </c>
      <c r="D1062" s="870" t="s">
        <v>1175</v>
      </c>
      <c r="E1062" s="871" t="s">
        <v>192</v>
      </c>
      <c r="F1062" s="871">
        <v>2025.0</v>
      </c>
      <c r="G1062" s="871" t="s">
        <v>201</v>
      </c>
      <c r="H1062" s="868"/>
    </row>
    <row r="1063">
      <c r="A1063" s="948">
        <v>10378.0</v>
      </c>
      <c r="B1063" s="870" t="s">
        <v>1285</v>
      </c>
      <c r="C1063" s="870" t="s">
        <v>1684</v>
      </c>
      <c r="D1063" s="870" t="s">
        <v>1175</v>
      </c>
      <c r="E1063" s="871" t="s">
        <v>114</v>
      </c>
      <c r="F1063" s="871">
        <v>2025.0</v>
      </c>
      <c r="G1063" s="871" t="s">
        <v>201</v>
      </c>
      <c r="H1063" s="868"/>
    </row>
    <row r="1064">
      <c r="A1064" s="948">
        <v>10317.0</v>
      </c>
      <c r="B1064" s="870" t="s">
        <v>1269</v>
      </c>
      <c r="C1064" s="870" t="s">
        <v>1684</v>
      </c>
      <c r="D1064" s="870" t="s">
        <v>1175</v>
      </c>
      <c r="E1064" s="871" t="s">
        <v>195</v>
      </c>
      <c r="F1064" s="871">
        <v>2025.0</v>
      </c>
      <c r="G1064" s="871" t="s">
        <v>193</v>
      </c>
      <c r="H1064" s="868"/>
    </row>
    <row r="1065">
      <c r="A1065" s="948">
        <v>10316.0</v>
      </c>
      <c r="B1065" s="870" t="s">
        <v>1268</v>
      </c>
      <c r="C1065" s="870" t="s">
        <v>1684</v>
      </c>
      <c r="D1065" s="870" t="s">
        <v>1175</v>
      </c>
      <c r="E1065" s="871" t="s">
        <v>192</v>
      </c>
      <c r="F1065" s="871">
        <v>2025.0</v>
      </c>
      <c r="G1065" s="871" t="s">
        <v>201</v>
      </c>
      <c r="H1065" s="868"/>
    </row>
    <row r="1066">
      <c r="A1066" s="948">
        <v>10108.0</v>
      </c>
      <c r="B1066" s="870" t="s">
        <v>1692</v>
      </c>
      <c r="C1066" s="870" t="s">
        <v>1684</v>
      </c>
      <c r="D1066" s="870" t="s">
        <v>1175</v>
      </c>
      <c r="E1066" s="871" t="s">
        <v>195</v>
      </c>
      <c r="F1066" s="871">
        <v>2025.0</v>
      </c>
      <c r="G1066" s="871" t="s">
        <v>193</v>
      </c>
      <c r="H1066" s="868"/>
    </row>
    <row r="1067">
      <c r="A1067" s="948">
        <v>10014.0</v>
      </c>
      <c r="B1067" s="870" t="s">
        <v>1240</v>
      </c>
      <c r="C1067" s="870" t="s">
        <v>1684</v>
      </c>
      <c r="D1067" s="870" t="s">
        <v>1175</v>
      </c>
      <c r="E1067" s="871" t="s">
        <v>195</v>
      </c>
      <c r="F1067" s="871">
        <v>2026.0</v>
      </c>
      <c r="G1067" s="871" t="s">
        <v>193</v>
      </c>
      <c r="H1067" s="868"/>
    </row>
    <row r="1068">
      <c r="A1068" s="948">
        <v>9930.0</v>
      </c>
      <c r="B1068" s="870" t="s">
        <v>1238</v>
      </c>
      <c r="C1068" s="870" t="s">
        <v>1684</v>
      </c>
      <c r="D1068" s="870" t="s">
        <v>1175</v>
      </c>
      <c r="E1068" s="871" t="s">
        <v>114</v>
      </c>
      <c r="F1068" s="871">
        <v>2025.0</v>
      </c>
      <c r="G1068" s="871" t="s">
        <v>198</v>
      </c>
      <c r="H1068" s="868"/>
    </row>
    <row r="1069">
      <c r="A1069" s="948">
        <v>9540.0</v>
      </c>
      <c r="B1069" s="870" t="s">
        <v>1233</v>
      </c>
      <c r="C1069" s="870" t="s">
        <v>1684</v>
      </c>
      <c r="D1069" s="870" t="s">
        <v>1175</v>
      </c>
      <c r="E1069" s="871" t="s">
        <v>195</v>
      </c>
      <c r="F1069" s="871">
        <v>2025.0</v>
      </c>
      <c r="G1069" s="871" t="s">
        <v>193</v>
      </c>
      <c r="H1069" s="868"/>
    </row>
    <row r="1070">
      <c r="A1070" s="948">
        <v>9480.0</v>
      </c>
      <c r="B1070" s="870" t="s">
        <v>1230</v>
      </c>
      <c r="C1070" s="870" t="s">
        <v>1684</v>
      </c>
      <c r="D1070" s="870" t="s">
        <v>1175</v>
      </c>
      <c r="E1070" s="871" t="s">
        <v>195</v>
      </c>
      <c r="F1070" s="871">
        <v>2025.0</v>
      </c>
      <c r="G1070" s="871" t="s">
        <v>198</v>
      </c>
      <c r="H1070" s="868"/>
    </row>
    <row r="1071">
      <c r="A1071" s="948">
        <v>9467.0</v>
      </c>
      <c r="B1071" s="870" t="s">
        <v>1693</v>
      </c>
      <c r="C1071" s="870" t="s">
        <v>1684</v>
      </c>
      <c r="D1071" s="870" t="s">
        <v>1175</v>
      </c>
      <c r="E1071" s="871" t="s">
        <v>195</v>
      </c>
      <c r="F1071" s="871">
        <v>2025.0</v>
      </c>
      <c r="G1071" s="871" t="s">
        <v>198</v>
      </c>
      <c r="H1071" s="868"/>
    </row>
    <row r="1072">
      <c r="A1072" s="948">
        <v>9393.0</v>
      </c>
      <c r="B1072" s="870" t="s">
        <v>1227</v>
      </c>
      <c r="C1072" s="870" t="s">
        <v>1684</v>
      </c>
      <c r="D1072" s="870" t="s">
        <v>1175</v>
      </c>
      <c r="E1072" s="871" t="s">
        <v>195</v>
      </c>
      <c r="F1072" s="871">
        <v>2025.0</v>
      </c>
      <c r="G1072" s="871" t="s">
        <v>198</v>
      </c>
      <c r="H1072" s="868"/>
    </row>
    <row r="1073">
      <c r="A1073" s="948">
        <v>8267.0</v>
      </c>
      <c r="B1073" s="870" t="s">
        <v>1215</v>
      </c>
      <c r="C1073" s="870" t="s">
        <v>1684</v>
      </c>
      <c r="D1073" s="870" t="s">
        <v>1175</v>
      </c>
      <c r="E1073" s="871" t="s">
        <v>216</v>
      </c>
      <c r="F1073" s="871">
        <v>2026.0</v>
      </c>
      <c r="G1073" s="872"/>
      <c r="H1073" s="868"/>
    </row>
    <row r="1074">
      <c r="A1074" s="948">
        <v>7352.0</v>
      </c>
      <c r="B1074" s="870" t="s">
        <v>1214</v>
      </c>
      <c r="C1074" s="870" t="s">
        <v>1684</v>
      </c>
      <c r="D1074" s="870" t="s">
        <v>1175</v>
      </c>
      <c r="E1074" s="871" t="s">
        <v>195</v>
      </c>
      <c r="F1074" s="871">
        <v>2026.0</v>
      </c>
      <c r="G1074" s="871" t="s">
        <v>201</v>
      </c>
      <c r="H1074" s="868"/>
    </row>
    <row r="1075">
      <c r="A1075" s="948">
        <v>6968.0</v>
      </c>
      <c r="B1075" s="870" t="s">
        <v>1209</v>
      </c>
      <c r="C1075" s="870" t="s">
        <v>1684</v>
      </c>
      <c r="D1075" s="870" t="s">
        <v>1175</v>
      </c>
      <c r="E1075" s="871" t="s">
        <v>195</v>
      </c>
      <c r="F1075" s="871">
        <v>2026.0</v>
      </c>
      <c r="G1075" s="871" t="s">
        <v>198</v>
      </c>
      <c r="H1075" s="868"/>
    </row>
    <row r="1076">
      <c r="A1076" s="948">
        <v>3138.0</v>
      </c>
      <c r="B1076" s="870" t="s">
        <v>1192</v>
      </c>
      <c r="C1076" s="870" t="s">
        <v>1684</v>
      </c>
      <c r="D1076" s="870" t="s">
        <v>1175</v>
      </c>
      <c r="E1076" s="871" t="s">
        <v>192</v>
      </c>
      <c r="F1076" s="871">
        <v>2026.0</v>
      </c>
      <c r="G1076" s="871" t="s">
        <v>211</v>
      </c>
      <c r="H1076" s="868"/>
    </row>
    <row r="1077">
      <c r="A1077" s="948">
        <v>2685.0</v>
      </c>
      <c r="B1077" s="870" t="s">
        <v>1181</v>
      </c>
      <c r="C1077" s="870" t="s">
        <v>1684</v>
      </c>
      <c r="D1077" s="870" t="s">
        <v>1175</v>
      </c>
      <c r="E1077" s="871" t="s">
        <v>195</v>
      </c>
      <c r="F1077" s="871">
        <v>2026.0</v>
      </c>
      <c r="G1077" s="871" t="s">
        <v>211</v>
      </c>
      <c r="H1077" s="868"/>
    </row>
    <row r="1078">
      <c r="A1078" s="948">
        <v>2676.0</v>
      </c>
      <c r="B1078" s="870" t="s">
        <v>1180</v>
      </c>
      <c r="C1078" s="870" t="s">
        <v>1684</v>
      </c>
      <c r="D1078" s="870" t="s">
        <v>1175</v>
      </c>
      <c r="E1078" s="871" t="s">
        <v>195</v>
      </c>
      <c r="F1078" s="871">
        <v>2026.0</v>
      </c>
      <c r="G1078" s="871" t="s">
        <v>198</v>
      </c>
      <c r="H1078" s="868"/>
    </row>
    <row r="1079">
      <c r="A1079" s="948">
        <v>1900.0</v>
      </c>
      <c r="B1079" s="870" t="s">
        <v>1179</v>
      </c>
      <c r="C1079" s="870" t="s">
        <v>1684</v>
      </c>
      <c r="D1079" s="870" t="s">
        <v>1175</v>
      </c>
      <c r="E1079" s="871" t="s">
        <v>195</v>
      </c>
      <c r="F1079" s="871">
        <v>2026.0</v>
      </c>
      <c r="G1079" s="871" t="s">
        <v>198</v>
      </c>
      <c r="H1079" s="868"/>
    </row>
    <row r="1080">
      <c r="A1080" s="949"/>
      <c r="B1080" s="950"/>
      <c r="C1080" s="950"/>
      <c r="D1080" s="950"/>
      <c r="E1080" s="951"/>
      <c r="F1080" s="951"/>
      <c r="G1080" s="951"/>
      <c r="H1080" s="952"/>
    </row>
    <row r="1081">
      <c r="A1081" s="949"/>
      <c r="B1081" s="950"/>
      <c r="C1081" s="950"/>
      <c r="D1081" s="950"/>
      <c r="E1081" s="951"/>
      <c r="F1081" s="951"/>
      <c r="G1081" s="951"/>
      <c r="H1081" s="952"/>
    </row>
    <row r="1082">
      <c r="A1082" s="949"/>
      <c r="B1082" s="950"/>
      <c r="C1082" s="950"/>
      <c r="D1082" s="950"/>
      <c r="E1082" s="951"/>
      <c r="F1082" s="951"/>
      <c r="G1082" s="951"/>
      <c r="H1082" s="952"/>
    </row>
    <row r="1083">
      <c r="A1083" s="949"/>
      <c r="B1083" s="950"/>
      <c r="C1083" s="950"/>
      <c r="D1083" s="950"/>
      <c r="E1083" s="951"/>
      <c r="F1083" s="951"/>
      <c r="G1083" s="951"/>
      <c r="H1083" s="952"/>
    </row>
    <row r="1084">
      <c r="A1084" s="949"/>
      <c r="B1084" s="950"/>
      <c r="C1084" s="950"/>
      <c r="D1084" s="950"/>
      <c r="E1084" s="951"/>
      <c r="F1084" s="951"/>
      <c r="G1084" s="951"/>
      <c r="H1084" s="952"/>
    </row>
    <row r="1085">
      <c r="A1085" s="949"/>
      <c r="B1085" s="950"/>
      <c r="C1085" s="950"/>
      <c r="D1085" s="950"/>
      <c r="E1085" s="951"/>
      <c r="F1085" s="951"/>
      <c r="G1085" s="951"/>
      <c r="H1085" s="952"/>
    </row>
    <row r="1086">
      <c r="A1086" s="949"/>
      <c r="B1086" s="950"/>
      <c r="C1086" s="950"/>
      <c r="D1086" s="950"/>
      <c r="E1086" s="951"/>
      <c r="F1086" s="951"/>
      <c r="G1086" s="951"/>
      <c r="H1086" s="952"/>
    </row>
    <row r="1087">
      <c r="A1087" s="949"/>
      <c r="B1087" s="950"/>
      <c r="C1087" s="950"/>
      <c r="D1087" s="950"/>
      <c r="E1087" s="951"/>
      <c r="F1087" s="951"/>
      <c r="G1087" s="951"/>
      <c r="H1087" s="952"/>
    </row>
    <row r="1088">
      <c r="A1088" s="949"/>
      <c r="B1088" s="950"/>
      <c r="C1088" s="950"/>
      <c r="D1088" s="950"/>
      <c r="E1088" s="951"/>
      <c r="F1088" s="951"/>
      <c r="G1088" s="951"/>
      <c r="H1088" s="952"/>
    </row>
    <row r="1089">
      <c r="A1089" s="949"/>
      <c r="B1089" s="950"/>
      <c r="C1089" s="950"/>
      <c r="D1089" s="950"/>
      <c r="E1089" s="951"/>
      <c r="F1089" s="951"/>
      <c r="G1089" s="951"/>
      <c r="H1089" s="952"/>
    </row>
    <row r="1090">
      <c r="A1090" s="949"/>
      <c r="B1090" s="950"/>
      <c r="C1090" s="950"/>
      <c r="D1090" s="950"/>
      <c r="E1090" s="951"/>
      <c r="F1090" s="951"/>
      <c r="G1090" s="951"/>
      <c r="H1090" s="952"/>
    </row>
    <row r="1091">
      <c r="A1091" s="949"/>
      <c r="B1091" s="950"/>
      <c r="C1091" s="950"/>
      <c r="D1091" s="950"/>
      <c r="E1091" s="951"/>
      <c r="F1091" s="951"/>
      <c r="G1091" s="953"/>
      <c r="H1091" s="952"/>
    </row>
    <row r="1092">
      <c r="A1092" s="949"/>
      <c r="B1092" s="950"/>
      <c r="C1092" s="950"/>
      <c r="D1092" s="950"/>
      <c r="E1092" s="951"/>
      <c r="F1092" s="951"/>
      <c r="G1092" s="951"/>
      <c r="H1092" s="952"/>
    </row>
    <row r="1093">
      <c r="A1093" s="949"/>
      <c r="B1093" s="950"/>
      <c r="C1093" s="950"/>
      <c r="D1093" s="950"/>
      <c r="E1093" s="951"/>
      <c r="F1093" s="951"/>
      <c r="G1093" s="951"/>
      <c r="H1093" s="952"/>
    </row>
    <row r="1094">
      <c r="A1094" s="949"/>
      <c r="B1094" s="950"/>
      <c r="C1094" s="950"/>
      <c r="D1094" s="950"/>
      <c r="E1094" s="951"/>
      <c r="F1094" s="951"/>
      <c r="G1094" s="951"/>
      <c r="H1094" s="952"/>
    </row>
    <row r="1095">
      <c r="A1095" s="949"/>
      <c r="B1095" s="950"/>
      <c r="C1095" s="950"/>
      <c r="D1095" s="950"/>
      <c r="E1095" s="951"/>
      <c r="F1095" s="951"/>
      <c r="G1095" s="951"/>
      <c r="H1095" s="952"/>
    </row>
    <row r="1096">
      <c r="A1096" s="949"/>
      <c r="B1096" s="950"/>
      <c r="C1096" s="950"/>
      <c r="D1096" s="950"/>
      <c r="E1096" s="951"/>
      <c r="F1096" s="951"/>
      <c r="G1096" s="951"/>
      <c r="H1096" s="952"/>
    </row>
    <row r="1097">
      <c r="A1097" s="949"/>
      <c r="B1097" s="950"/>
      <c r="C1097" s="950"/>
      <c r="D1097" s="950"/>
      <c r="E1097" s="951"/>
      <c r="F1097" s="951"/>
      <c r="G1097" s="951"/>
      <c r="H1097" s="952"/>
    </row>
    <row r="1098">
      <c r="A1098" s="949"/>
      <c r="B1098" s="950"/>
      <c r="C1098" s="950"/>
      <c r="D1098" s="950"/>
      <c r="E1098" s="951"/>
      <c r="F1098" s="951"/>
      <c r="G1098" s="951"/>
      <c r="H1098" s="952"/>
    </row>
    <row r="1099">
      <c r="A1099" s="949"/>
      <c r="B1099" s="950"/>
      <c r="C1099" s="950"/>
      <c r="D1099" s="950"/>
      <c r="E1099" s="951"/>
      <c r="F1099" s="951"/>
      <c r="G1099" s="951"/>
      <c r="H1099" s="952"/>
    </row>
    <row r="1100">
      <c r="A1100" s="949"/>
      <c r="B1100" s="950"/>
      <c r="C1100" s="950"/>
      <c r="D1100" s="950"/>
      <c r="E1100" s="951"/>
      <c r="F1100" s="951"/>
      <c r="G1100" s="951"/>
      <c r="H1100" s="952"/>
    </row>
    <row r="1101">
      <c r="A1101" s="949"/>
      <c r="B1101" s="950"/>
      <c r="C1101" s="950"/>
      <c r="D1101" s="950"/>
      <c r="E1101" s="951"/>
      <c r="F1101" s="951"/>
      <c r="G1101" s="951"/>
      <c r="H1101" s="952"/>
    </row>
    <row r="1102">
      <c r="A1102" s="949"/>
      <c r="B1102" s="950"/>
      <c r="C1102" s="950"/>
      <c r="D1102" s="950"/>
      <c r="E1102" s="951"/>
      <c r="F1102" s="951"/>
      <c r="G1102" s="951"/>
      <c r="H1102" s="952"/>
    </row>
    <row r="1103">
      <c r="A1103" s="949"/>
      <c r="B1103" s="950"/>
      <c r="C1103" s="950"/>
      <c r="D1103" s="950"/>
      <c r="E1103" s="951"/>
      <c r="F1103" s="951"/>
      <c r="G1103" s="951"/>
      <c r="H1103" s="952"/>
    </row>
    <row r="1104">
      <c r="A1104" s="949"/>
      <c r="B1104" s="950"/>
      <c r="C1104" s="950"/>
      <c r="D1104" s="950"/>
      <c r="E1104" s="951"/>
      <c r="F1104" s="951"/>
      <c r="G1104" s="951"/>
      <c r="H1104" s="952"/>
    </row>
    <row r="1105">
      <c r="A1105" s="949"/>
      <c r="B1105" s="950"/>
      <c r="C1105" s="950"/>
      <c r="D1105" s="950"/>
      <c r="E1105" s="951"/>
      <c r="F1105" s="951"/>
      <c r="G1105" s="951"/>
      <c r="H1105" s="952"/>
    </row>
    <row r="1106">
      <c r="A1106" s="949"/>
      <c r="B1106" s="950"/>
      <c r="C1106" s="950"/>
      <c r="D1106" s="950"/>
      <c r="E1106" s="951"/>
      <c r="F1106" s="951"/>
      <c r="G1106" s="951"/>
      <c r="H1106" s="952"/>
    </row>
    <row r="1107">
      <c r="A1107" s="949"/>
      <c r="B1107" s="950"/>
      <c r="C1107" s="950"/>
      <c r="D1107" s="950"/>
      <c r="E1107" s="951"/>
      <c r="F1107" s="951"/>
      <c r="G1107" s="951"/>
      <c r="H1107" s="952"/>
    </row>
    <row r="1108">
      <c r="A1108" s="949"/>
      <c r="B1108" s="950"/>
      <c r="C1108" s="950"/>
      <c r="D1108" s="950"/>
      <c r="E1108" s="951"/>
      <c r="F1108" s="951"/>
      <c r="G1108" s="951"/>
      <c r="H1108" s="952"/>
    </row>
    <row r="1109">
      <c r="A1109" s="949"/>
      <c r="B1109" s="950"/>
      <c r="C1109" s="950"/>
      <c r="D1109" s="950"/>
      <c r="E1109" s="951"/>
      <c r="F1109" s="951"/>
      <c r="G1109" s="951"/>
      <c r="H1109" s="952"/>
    </row>
    <row r="1110">
      <c r="A1110" s="949"/>
      <c r="B1110" s="950"/>
      <c r="C1110" s="950"/>
      <c r="D1110" s="950"/>
      <c r="E1110" s="951"/>
      <c r="F1110" s="951"/>
      <c r="G1110" s="951"/>
      <c r="H1110" s="952"/>
    </row>
    <row r="1111">
      <c r="A1111" s="949"/>
      <c r="B1111" s="950"/>
      <c r="C1111" s="950"/>
      <c r="D1111" s="950"/>
      <c r="E1111" s="951"/>
      <c r="F1111" s="951"/>
      <c r="G1111" s="951"/>
      <c r="H1111" s="952"/>
    </row>
    <row r="1112">
      <c r="A1112" s="949"/>
      <c r="B1112" s="950"/>
      <c r="C1112" s="950"/>
      <c r="D1112" s="950"/>
      <c r="E1112" s="951"/>
      <c r="F1112" s="954"/>
      <c r="G1112" s="951"/>
      <c r="H1112" s="952"/>
    </row>
    <row r="1113">
      <c r="A1113" s="949"/>
      <c r="B1113" s="950"/>
      <c r="C1113" s="950"/>
      <c r="D1113" s="950"/>
      <c r="E1113" s="951"/>
      <c r="F1113" s="951"/>
      <c r="G1113" s="951"/>
      <c r="H1113" s="952"/>
    </row>
    <row r="1114">
      <c r="A1114" s="949"/>
      <c r="B1114" s="950"/>
      <c r="C1114" s="950"/>
      <c r="D1114" s="950"/>
      <c r="E1114" s="951"/>
      <c r="F1114" s="951"/>
      <c r="G1114" s="951"/>
      <c r="H1114" s="952"/>
    </row>
    <row r="1115">
      <c r="A1115" s="949"/>
      <c r="B1115" s="950"/>
      <c r="C1115" s="950"/>
      <c r="D1115" s="950"/>
      <c r="E1115" s="951"/>
      <c r="F1115" s="951"/>
      <c r="G1115" s="951"/>
      <c r="H1115" s="952"/>
    </row>
    <row r="1116">
      <c r="A1116" s="949"/>
      <c r="B1116" s="950"/>
      <c r="C1116" s="950"/>
      <c r="D1116" s="950"/>
      <c r="E1116" s="951"/>
      <c r="F1116" s="951"/>
      <c r="G1116" s="951"/>
      <c r="H1116" s="952"/>
    </row>
    <row r="1117">
      <c r="A1117" s="949"/>
      <c r="B1117" s="950"/>
      <c r="C1117" s="950"/>
      <c r="D1117" s="950"/>
      <c r="E1117" s="951"/>
      <c r="F1117" s="951"/>
      <c r="G1117" s="951"/>
      <c r="H1117" s="952"/>
    </row>
    <row r="1118">
      <c r="A1118" s="949"/>
      <c r="B1118" s="950"/>
      <c r="C1118" s="950"/>
      <c r="D1118" s="950"/>
      <c r="E1118" s="951"/>
      <c r="F1118" s="951"/>
      <c r="G1118" s="951"/>
      <c r="H1118" s="952"/>
    </row>
    <row r="1119">
      <c r="A1119" s="949"/>
      <c r="B1119" s="950"/>
      <c r="C1119" s="950"/>
      <c r="D1119" s="950"/>
      <c r="E1119" s="951"/>
      <c r="F1119" s="951"/>
      <c r="G1119" s="951"/>
      <c r="H1119" s="952"/>
    </row>
    <row r="1120">
      <c r="A1120" s="949"/>
      <c r="B1120" s="950"/>
      <c r="C1120" s="950"/>
      <c r="D1120" s="950"/>
      <c r="E1120" s="951"/>
      <c r="F1120" s="951"/>
      <c r="G1120" s="951"/>
      <c r="H1120" s="952"/>
    </row>
    <row r="1121">
      <c r="A1121" s="949"/>
      <c r="B1121" s="950"/>
      <c r="C1121" s="950"/>
      <c r="D1121" s="950"/>
      <c r="E1121" s="951"/>
      <c r="F1121" s="951"/>
      <c r="G1121" s="951"/>
      <c r="H1121" s="952"/>
    </row>
    <row r="1122">
      <c r="A1122" s="949"/>
      <c r="B1122" s="950"/>
      <c r="C1122" s="950"/>
      <c r="D1122" s="950"/>
      <c r="E1122" s="951"/>
      <c r="F1122" s="951"/>
      <c r="G1122" s="951"/>
      <c r="H1122" s="952"/>
    </row>
    <row r="1123">
      <c r="A1123" s="949"/>
      <c r="B1123" s="950"/>
      <c r="C1123" s="950"/>
      <c r="D1123" s="950"/>
      <c r="E1123" s="951"/>
      <c r="F1123" s="951"/>
      <c r="G1123" s="951"/>
      <c r="H1123" s="952"/>
    </row>
    <row r="1124">
      <c r="A1124" s="949"/>
      <c r="B1124" s="950"/>
      <c r="C1124" s="950"/>
      <c r="D1124" s="950"/>
      <c r="E1124" s="951"/>
      <c r="F1124" s="951"/>
      <c r="G1124" s="951"/>
      <c r="H1124" s="952"/>
    </row>
    <row r="1125">
      <c r="A1125" s="949"/>
      <c r="B1125" s="950"/>
      <c r="C1125" s="950"/>
      <c r="D1125" s="950"/>
      <c r="E1125" s="951"/>
      <c r="F1125" s="951"/>
      <c r="G1125" s="951"/>
      <c r="H1125" s="952"/>
    </row>
    <row r="1126">
      <c r="A1126" s="949"/>
      <c r="B1126" s="950"/>
      <c r="C1126" s="950"/>
      <c r="D1126" s="950"/>
      <c r="E1126" s="951"/>
      <c r="F1126" s="951"/>
      <c r="G1126" s="951"/>
      <c r="H1126" s="952"/>
    </row>
    <row r="1127">
      <c r="A1127" s="949"/>
      <c r="B1127" s="950"/>
      <c r="C1127" s="950"/>
      <c r="D1127" s="950"/>
      <c r="E1127" s="951"/>
      <c r="F1127" s="951"/>
      <c r="G1127" s="951"/>
      <c r="H1127" s="952"/>
    </row>
    <row r="1128">
      <c r="A1128" s="949"/>
      <c r="B1128" s="950"/>
      <c r="C1128" s="950"/>
      <c r="D1128" s="950"/>
      <c r="E1128" s="951"/>
      <c r="F1128" s="951"/>
      <c r="G1128" s="951"/>
      <c r="H1128" s="952"/>
    </row>
    <row r="1129">
      <c r="A1129" s="949"/>
      <c r="B1129" s="950"/>
      <c r="C1129" s="950"/>
      <c r="D1129" s="950"/>
      <c r="E1129" s="951"/>
      <c r="F1129" s="951"/>
      <c r="G1129" s="951"/>
      <c r="H1129" s="952"/>
    </row>
    <row r="1130">
      <c r="A1130" s="949"/>
      <c r="B1130" s="950"/>
      <c r="C1130" s="950"/>
      <c r="D1130" s="950"/>
      <c r="E1130" s="951"/>
      <c r="F1130" s="951"/>
      <c r="G1130" s="951"/>
      <c r="H1130" s="952"/>
    </row>
    <row r="1131">
      <c r="A1131" s="949"/>
      <c r="B1131" s="950"/>
      <c r="C1131" s="950"/>
      <c r="D1131" s="950"/>
      <c r="E1131" s="951"/>
      <c r="F1131" s="951"/>
      <c r="G1131" s="953"/>
      <c r="H1131" s="952"/>
    </row>
    <row r="1132">
      <c r="A1132" s="949"/>
      <c r="B1132" s="950"/>
      <c r="C1132" s="950"/>
      <c r="D1132" s="950"/>
      <c r="E1132" s="951"/>
      <c r="F1132" s="951"/>
      <c r="G1132" s="951"/>
      <c r="H1132" s="952"/>
    </row>
    <row r="1133">
      <c r="A1133" s="949"/>
      <c r="B1133" s="950"/>
      <c r="C1133" s="950"/>
      <c r="D1133" s="950"/>
      <c r="E1133" s="951"/>
      <c r="F1133" s="951"/>
      <c r="G1133" s="951"/>
      <c r="H1133" s="952"/>
    </row>
    <row r="1134">
      <c r="A1134" s="949"/>
      <c r="B1134" s="950"/>
      <c r="C1134" s="950"/>
      <c r="D1134" s="950"/>
      <c r="E1134" s="951"/>
      <c r="F1134" s="951"/>
      <c r="G1134" s="951"/>
      <c r="H1134" s="952"/>
    </row>
    <row r="1135">
      <c r="A1135" s="949"/>
      <c r="B1135" s="950"/>
      <c r="C1135" s="950"/>
      <c r="D1135" s="950"/>
      <c r="E1135" s="951"/>
      <c r="F1135" s="951"/>
      <c r="G1135" s="951"/>
      <c r="H1135" s="952"/>
    </row>
    <row r="1136">
      <c r="A1136" s="949"/>
      <c r="B1136" s="950"/>
      <c r="C1136" s="950"/>
      <c r="D1136" s="950"/>
      <c r="E1136" s="951"/>
      <c r="F1136" s="951"/>
      <c r="G1136" s="951"/>
      <c r="H1136" s="952"/>
    </row>
    <row r="1137">
      <c r="A1137" s="949"/>
      <c r="B1137" s="950"/>
      <c r="C1137" s="950"/>
      <c r="D1137" s="950"/>
      <c r="E1137" s="951"/>
      <c r="F1137" s="951"/>
      <c r="G1137" s="951"/>
      <c r="H1137" s="952"/>
    </row>
    <row r="1138">
      <c r="A1138" s="949"/>
      <c r="B1138" s="950"/>
      <c r="C1138" s="950"/>
      <c r="D1138" s="950"/>
      <c r="E1138" s="951"/>
      <c r="F1138" s="951"/>
      <c r="G1138" s="951"/>
      <c r="H1138" s="952"/>
    </row>
    <row r="1139">
      <c r="A1139" s="949"/>
      <c r="B1139" s="950"/>
      <c r="C1139" s="950"/>
      <c r="D1139" s="950"/>
      <c r="E1139" s="951"/>
      <c r="F1139" s="951"/>
      <c r="G1139" s="951"/>
      <c r="H1139" s="952"/>
    </row>
    <row r="1140">
      <c r="A1140" s="949"/>
      <c r="B1140" s="950"/>
      <c r="C1140" s="950"/>
      <c r="D1140" s="950"/>
      <c r="E1140" s="951"/>
      <c r="F1140" s="951"/>
      <c r="G1140" s="951"/>
      <c r="H1140" s="952"/>
    </row>
    <row r="1141">
      <c r="A1141" s="949"/>
      <c r="B1141" s="950"/>
      <c r="C1141" s="950"/>
      <c r="D1141" s="950"/>
      <c r="E1141" s="951"/>
      <c r="F1141" s="951"/>
      <c r="G1141" s="951"/>
      <c r="H1141" s="952"/>
    </row>
    <row r="1142">
      <c r="A1142" s="949"/>
      <c r="B1142" s="950"/>
      <c r="C1142" s="950"/>
      <c r="D1142" s="950"/>
      <c r="E1142" s="951"/>
      <c r="F1142" s="951"/>
      <c r="G1142" s="951"/>
      <c r="H1142" s="952"/>
    </row>
    <row r="1143">
      <c r="A1143" s="949"/>
      <c r="B1143" s="950"/>
      <c r="C1143" s="950"/>
      <c r="D1143" s="950"/>
      <c r="E1143" s="951"/>
      <c r="F1143" s="954"/>
      <c r="G1143" s="951"/>
      <c r="H1143" s="952"/>
    </row>
    <row r="1144">
      <c r="A1144" s="949"/>
      <c r="B1144" s="950"/>
      <c r="C1144" s="950"/>
      <c r="D1144" s="950"/>
      <c r="E1144" s="951"/>
      <c r="F1144" s="951"/>
      <c r="G1144" s="951"/>
      <c r="H1144" s="952"/>
    </row>
    <row r="1145">
      <c r="A1145" s="949"/>
      <c r="B1145" s="950"/>
      <c r="C1145" s="950"/>
      <c r="D1145" s="950"/>
      <c r="E1145" s="951"/>
      <c r="F1145" s="951"/>
      <c r="G1145" s="951"/>
      <c r="H1145" s="952"/>
    </row>
    <row r="1146">
      <c r="A1146" s="949"/>
      <c r="B1146" s="950"/>
      <c r="C1146" s="950"/>
      <c r="D1146" s="950"/>
      <c r="E1146" s="951"/>
      <c r="F1146" s="951"/>
      <c r="G1146" s="951"/>
      <c r="H1146" s="952"/>
    </row>
    <row r="1147">
      <c r="A1147" s="949"/>
      <c r="B1147" s="950"/>
      <c r="C1147" s="950"/>
      <c r="D1147" s="950"/>
      <c r="E1147" s="951"/>
      <c r="F1147" s="951"/>
      <c r="G1147" s="953"/>
      <c r="H1147" s="952"/>
    </row>
    <row r="1148">
      <c r="A1148" s="949"/>
      <c r="B1148" s="950"/>
      <c r="C1148" s="950"/>
      <c r="D1148" s="950"/>
      <c r="E1148" s="951"/>
      <c r="F1148" s="951"/>
      <c r="G1148" s="951"/>
      <c r="H1148" s="952"/>
    </row>
    <row r="1149">
      <c r="A1149" s="949"/>
      <c r="B1149" s="950"/>
      <c r="C1149" s="950"/>
      <c r="D1149" s="950"/>
      <c r="E1149" s="951"/>
      <c r="F1149" s="954"/>
      <c r="G1149" s="951"/>
      <c r="H1149" s="952"/>
    </row>
    <row r="1150">
      <c r="A1150" s="949"/>
      <c r="B1150" s="950"/>
      <c r="C1150" s="950"/>
      <c r="D1150" s="950"/>
      <c r="E1150" s="951"/>
      <c r="F1150" s="951"/>
      <c r="G1150" s="951"/>
      <c r="H1150" s="952"/>
    </row>
    <row r="1151">
      <c r="A1151" s="949"/>
      <c r="B1151" s="950"/>
      <c r="C1151" s="950"/>
      <c r="D1151" s="950"/>
      <c r="E1151" s="951"/>
      <c r="F1151" s="951"/>
      <c r="G1151" s="951"/>
      <c r="H1151" s="952"/>
    </row>
    <row r="1152">
      <c r="A1152" s="949"/>
      <c r="B1152" s="950"/>
      <c r="C1152" s="950"/>
      <c r="D1152" s="950"/>
      <c r="E1152" s="951"/>
      <c r="F1152" s="951"/>
      <c r="G1152" s="951"/>
      <c r="H1152" s="952"/>
    </row>
    <row r="1153">
      <c r="A1153" s="949"/>
      <c r="B1153" s="950"/>
      <c r="C1153" s="950"/>
      <c r="D1153" s="950"/>
      <c r="E1153" s="951"/>
      <c r="F1153" s="951"/>
      <c r="G1153" s="951"/>
      <c r="H1153" s="952"/>
    </row>
    <row r="1154">
      <c r="A1154" s="949"/>
      <c r="B1154" s="950"/>
      <c r="C1154" s="950"/>
      <c r="D1154" s="950"/>
      <c r="E1154" s="951"/>
      <c r="F1154" s="951"/>
      <c r="G1154" s="951"/>
      <c r="H1154" s="952"/>
    </row>
    <row r="1155">
      <c r="A1155" s="949"/>
      <c r="B1155" s="950"/>
      <c r="C1155" s="950"/>
      <c r="D1155" s="950"/>
      <c r="E1155" s="951"/>
      <c r="F1155" s="951"/>
      <c r="G1155" s="951"/>
      <c r="H1155" s="952"/>
    </row>
    <row r="1156">
      <c r="A1156" s="949"/>
      <c r="B1156" s="950"/>
      <c r="C1156" s="950"/>
      <c r="D1156" s="950"/>
      <c r="E1156" s="951"/>
      <c r="F1156" s="951"/>
      <c r="G1156" s="951"/>
      <c r="H1156" s="952"/>
    </row>
    <row r="1157">
      <c r="A1157" s="949"/>
      <c r="B1157" s="950"/>
      <c r="C1157" s="950"/>
      <c r="D1157" s="950"/>
      <c r="E1157" s="951"/>
      <c r="F1157" s="951"/>
      <c r="G1157" s="951"/>
      <c r="H1157" s="952"/>
    </row>
    <row r="1158">
      <c r="A1158" s="949"/>
      <c r="B1158" s="950"/>
      <c r="C1158" s="950"/>
      <c r="D1158" s="950"/>
      <c r="E1158" s="951"/>
      <c r="F1158" s="951"/>
      <c r="G1158" s="951"/>
      <c r="H1158" s="952"/>
    </row>
    <row r="1159">
      <c r="A1159" s="949"/>
      <c r="B1159" s="950"/>
      <c r="C1159" s="950"/>
      <c r="D1159" s="950"/>
      <c r="E1159" s="951"/>
      <c r="F1159" s="951"/>
      <c r="G1159" s="951"/>
      <c r="H1159" s="952"/>
    </row>
    <row r="1160">
      <c r="A1160" s="949"/>
      <c r="B1160" s="950"/>
      <c r="C1160" s="950"/>
      <c r="D1160" s="950"/>
      <c r="E1160" s="951"/>
      <c r="F1160" s="951"/>
      <c r="G1160" s="951"/>
      <c r="H1160" s="952"/>
    </row>
    <row r="1161">
      <c r="A1161" s="949"/>
      <c r="B1161" s="950"/>
      <c r="C1161" s="950"/>
      <c r="D1161" s="950"/>
      <c r="E1161" s="951"/>
      <c r="F1161" s="951"/>
      <c r="G1161" s="951"/>
      <c r="H1161" s="952"/>
    </row>
    <row r="1162">
      <c r="A1162" s="949"/>
      <c r="B1162" s="950"/>
      <c r="C1162" s="950"/>
      <c r="D1162" s="950"/>
      <c r="E1162" s="951"/>
      <c r="F1162" s="951"/>
      <c r="G1162" s="951"/>
      <c r="H1162" s="952"/>
    </row>
    <row r="1163">
      <c r="A1163" s="949"/>
      <c r="B1163" s="950"/>
      <c r="C1163" s="950"/>
      <c r="D1163" s="950"/>
      <c r="E1163" s="951"/>
      <c r="F1163" s="951"/>
      <c r="G1163" s="951"/>
      <c r="H1163" s="952"/>
    </row>
    <row r="1164">
      <c r="A1164" s="949"/>
      <c r="B1164" s="950"/>
      <c r="C1164" s="950"/>
      <c r="D1164" s="950"/>
      <c r="E1164" s="951"/>
      <c r="F1164" s="951"/>
      <c r="G1164" s="951"/>
      <c r="H1164" s="952"/>
    </row>
    <row r="1165">
      <c r="A1165" s="949"/>
      <c r="B1165" s="950"/>
      <c r="C1165" s="950"/>
      <c r="D1165" s="950"/>
      <c r="E1165" s="951"/>
      <c r="F1165" s="951"/>
      <c r="G1165" s="951"/>
      <c r="H1165" s="952"/>
    </row>
    <row r="1166">
      <c r="A1166" s="949"/>
      <c r="B1166" s="950"/>
      <c r="C1166" s="950"/>
      <c r="D1166" s="950"/>
      <c r="E1166" s="951"/>
      <c r="F1166" s="951"/>
      <c r="G1166" s="951"/>
      <c r="H1166" s="952"/>
    </row>
    <row r="1167">
      <c r="A1167" s="949"/>
      <c r="B1167" s="950"/>
      <c r="C1167" s="950"/>
      <c r="D1167" s="950"/>
      <c r="E1167" s="951"/>
      <c r="F1167" s="951"/>
      <c r="G1167" s="951"/>
      <c r="H1167" s="952"/>
    </row>
    <row r="1168">
      <c r="A1168" s="949"/>
      <c r="B1168" s="950"/>
      <c r="C1168" s="950"/>
      <c r="D1168" s="950"/>
      <c r="E1168" s="951"/>
      <c r="F1168" s="951"/>
      <c r="G1168" s="951"/>
      <c r="H1168" s="952"/>
    </row>
    <row r="1169">
      <c r="A1169" s="949"/>
      <c r="B1169" s="950"/>
      <c r="C1169" s="950"/>
      <c r="D1169" s="950"/>
      <c r="E1169" s="951"/>
      <c r="F1169" s="951"/>
      <c r="G1169" s="951"/>
      <c r="H1169" s="952"/>
    </row>
    <row r="1170">
      <c r="A1170" s="949"/>
      <c r="B1170" s="950"/>
      <c r="C1170" s="950"/>
      <c r="D1170" s="950"/>
      <c r="E1170" s="951"/>
      <c r="F1170" s="951"/>
      <c r="G1170" s="951"/>
      <c r="H1170" s="952"/>
    </row>
    <row r="1171">
      <c r="A1171" s="949"/>
      <c r="B1171" s="950"/>
      <c r="C1171" s="950"/>
      <c r="D1171" s="950"/>
      <c r="E1171" s="951"/>
      <c r="F1171" s="951"/>
      <c r="G1171" s="951"/>
      <c r="H1171" s="952"/>
    </row>
    <row r="1172">
      <c r="A1172" s="949"/>
      <c r="B1172" s="950"/>
      <c r="C1172" s="950"/>
      <c r="D1172" s="950"/>
      <c r="E1172" s="951"/>
      <c r="F1172" s="951"/>
      <c r="G1172" s="951"/>
      <c r="H1172" s="952"/>
    </row>
    <row r="1173">
      <c r="A1173" s="949"/>
      <c r="B1173" s="950"/>
      <c r="C1173" s="950"/>
      <c r="D1173" s="950"/>
      <c r="E1173" s="951"/>
      <c r="F1173" s="951"/>
      <c r="G1173" s="951"/>
      <c r="H1173" s="952"/>
    </row>
    <row r="1174">
      <c r="A1174" s="949"/>
      <c r="B1174" s="950"/>
      <c r="C1174" s="950"/>
      <c r="D1174" s="950"/>
      <c r="E1174" s="951"/>
      <c r="F1174" s="951"/>
      <c r="G1174" s="951"/>
      <c r="H1174" s="952"/>
    </row>
    <row r="1175">
      <c r="A1175" s="949"/>
      <c r="B1175" s="950"/>
      <c r="C1175" s="950"/>
      <c r="D1175" s="950"/>
      <c r="E1175" s="951"/>
      <c r="F1175" s="951"/>
      <c r="G1175" s="951"/>
      <c r="H1175" s="952"/>
    </row>
    <row r="1176">
      <c r="A1176" s="949"/>
      <c r="B1176" s="950"/>
      <c r="C1176" s="950"/>
      <c r="D1176" s="950"/>
      <c r="E1176" s="951"/>
      <c r="F1176" s="951"/>
      <c r="G1176" s="951"/>
      <c r="H1176" s="952"/>
    </row>
    <row r="1177">
      <c r="A1177" s="949"/>
      <c r="B1177" s="950"/>
      <c r="C1177" s="950"/>
      <c r="D1177" s="950"/>
      <c r="E1177" s="951"/>
      <c r="F1177" s="951"/>
      <c r="G1177" s="951"/>
      <c r="H1177" s="952"/>
    </row>
    <row r="1178">
      <c r="A1178" s="949"/>
      <c r="B1178" s="950"/>
      <c r="C1178" s="950"/>
      <c r="D1178" s="950"/>
      <c r="E1178" s="951"/>
      <c r="F1178" s="951"/>
      <c r="G1178" s="951"/>
      <c r="H1178" s="952"/>
    </row>
    <row r="1179">
      <c r="A1179" s="949"/>
      <c r="B1179" s="950"/>
      <c r="C1179" s="950"/>
      <c r="D1179" s="950"/>
      <c r="E1179" s="951"/>
      <c r="F1179" s="951"/>
      <c r="G1179" s="951"/>
      <c r="H1179" s="952"/>
    </row>
    <row r="1180">
      <c r="A1180" s="949"/>
      <c r="B1180" s="950"/>
      <c r="C1180" s="950"/>
      <c r="D1180" s="950"/>
      <c r="E1180" s="951"/>
      <c r="F1180" s="951"/>
      <c r="G1180" s="951"/>
      <c r="H1180" s="952"/>
    </row>
    <row r="1181">
      <c r="A1181" s="949"/>
      <c r="B1181" s="950"/>
      <c r="C1181" s="950"/>
      <c r="D1181" s="950"/>
      <c r="E1181" s="951"/>
      <c r="F1181" s="951"/>
      <c r="G1181" s="951"/>
      <c r="H1181" s="952"/>
    </row>
    <row r="1182">
      <c r="A1182" s="949"/>
      <c r="B1182" s="950"/>
      <c r="C1182" s="950"/>
      <c r="D1182" s="950"/>
      <c r="E1182" s="951"/>
      <c r="F1182" s="951"/>
      <c r="G1182" s="951"/>
      <c r="H1182" s="952"/>
    </row>
    <row r="1183">
      <c r="A1183" s="949"/>
      <c r="B1183" s="950"/>
      <c r="C1183" s="950"/>
      <c r="D1183" s="950"/>
      <c r="E1183" s="951"/>
      <c r="F1183" s="951"/>
      <c r="G1183" s="951"/>
      <c r="H1183" s="952"/>
    </row>
    <row r="1184">
      <c r="A1184" s="949"/>
      <c r="B1184" s="950"/>
      <c r="C1184" s="950"/>
      <c r="D1184" s="950"/>
      <c r="E1184" s="951"/>
      <c r="F1184" s="951"/>
      <c r="G1184" s="951"/>
      <c r="H1184" s="952"/>
    </row>
    <row r="1185">
      <c r="A1185" s="949"/>
      <c r="B1185" s="950"/>
      <c r="C1185" s="950"/>
      <c r="D1185" s="950"/>
      <c r="E1185" s="951"/>
      <c r="F1185" s="951"/>
      <c r="G1185" s="951"/>
      <c r="H1185" s="952"/>
    </row>
    <row r="1186">
      <c r="A1186" s="949"/>
      <c r="B1186" s="950"/>
      <c r="C1186" s="950"/>
      <c r="D1186" s="950"/>
      <c r="E1186" s="951"/>
      <c r="F1186" s="951"/>
      <c r="G1186" s="951"/>
      <c r="H1186" s="952"/>
    </row>
    <row r="1187">
      <c r="A1187" s="949"/>
      <c r="B1187" s="950"/>
      <c r="C1187" s="950"/>
      <c r="D1187" s="950"/>
      <c r="E1187" s="951"/>
      <c r="F1187" s="951"/>
      <c r="G1187" s="953"/>
      <c r="H1187" s="952"/>
    </row>
    <row r="1188">
      <c r="A1188" s="949"/>
      <c r="B1188" s="950"/>
      <c r="C1188" s="950"/>
      <c r="D1188" s="950"/>
      <c r="E1188" s="951"/>
      <c r="F1188" s="951"/>
      <c r="G1188" s="951"/>
      <c r="H1188" s="952"/>
    </row>
    <row r="1189">
      <c r="A1189" s="949"/>
      <c r="B1189" s="950"/>
      <c r="C1189" s="950"/>
      <c r="D1189" s="950"/>
      <c r="E1189" s="951"/>
      <c r="F1189" s="951"/>
      <c r="G1189" s="951"/>
      <c r="H1189" s="952"/>
    </row>
    <row r="1190">
      <c r="A1190" s="949"/>
      <c r="B1190" s="950"/>
      <c r="C1190" s="950"/>
      <c r="D1190" s="950"/>
      <c r="E1190" s="951"/>
      <c r="F1190" s="951"/>
      <c r="G1190" s="951"/>
      <c r="H1190" s="952"/>
    </row>
    <row r="1191">
      <c r="A1191" s="949"/>
      <c r="B1191" s="950"/>
      <c r="C1191" s="950"/>
      <c r="D1191" s="950"/>
      <c r="E1191" s="951"/>
      <c r="F1191" s="951"/>
      <c r="G1191" s="951"/>
      <c r="H1191" s="952"/>
    </row>
    <row r="1192">
      <c r="A1192" s="949"/>
      <c r="B1192" s="950"/>
      <c r="C1192" s="950"/>
      <c r="D1192" s="950"/>
      <c r="E1192" s="951"/>
      <c r="F1192" s="951"/>
      <c r="G1192" s="951"/>
      <c r="H1192" s="952"/>
    </row>
    <row r="1193">
      <c r="A1193" s="949"/>
      <c r="B1193" s="950"/>
      <c r="C1193" s="950"/>
      <c r="D1193" s="950"/>
      <c r="E1193" s="951"/>
      <c r="F1193" s="951"/>
      <c r="G1193" s="951"/>
      <c r="H1193" s="952"/>
    </row>
    <row r="1194">
      <c r="A1194" s="949"/>
      <c r="B1194" s="950"/>
      <c r="C1194" s="950"/>
      <c r="D1194" s="950"/>
      <c r="E1194" s="951"/>
      <c r="F1194" s="951"/>
      <c r="G1194" s="951"/>
      <c r="H1194" s="952"/>
    </row>
    <row r="1195">
      <c r="A1195" s="949"/>
      <c r="B1195" s="950"/>
      <c r="C1195" s="950"/>
      <c r="D1195" s="950"/>
      <c r="E1195" s="951"/>
      <c r="F1195" s="951"/>
      <c r="G1195" s="951"/>
      <c r="H1195" s="952"/>
    </row>
    <row r="1196">
      <c r="A1196" s="949"/>
      <c r="B1196" s="950"/>
      <c r="C1196" s="950"/>
      <c r="D1196" s="950"/>
      <c r="E1196" s="951"/>
      <c r="F1196" s="951"/>
      <c r="G1196" s="951"/>
      <c r="H1196" s="952"/>
    </row>
    <row r="1197">
      <c r="A1197" s="949"/>
      <c r="B1197" s="950"/>
      <c r="C1197" s="950"/>
      <c r="D1197" s="950"/>
      <c r="E1197" s="951"/>
      <c r="F1197" s="951"/>
      <c r="G1197" s="951"/>
      <c r="H1197" s="952"/>
    </row>
    <row r="1198">
      <c r="A1198" s="949"/>
      <c r="B1198" s="950"/>
      <c r="C1198" s="950"/>
      <c r="D1198" s="950"/>
      <c r="E1198" s="951"/>
      <c r="F1198" s="951"/>
      <c r="G1198" s="951"/>
      <c r="H1198" s="952"/>
    </row>
    <row r="1199">
      <c r="A1199" s="949"/>
      <c r="B1199" s="950"/>
      <c r="C1199" s="950"/>
      <c r="D1199" s="950"/>
      <c r="E1199" s="951"/>
      <c r="F1199" s="951"/>
      <c r="G1199" s="951"/>
      <c r="H1199" s="952"/>
    </row>
    <row r="1200">
      <c r="A1200" s="949"/>
      <c r="B1200" s="950"/>
      <c r="C1200" s="950"/>
      <c r="D1200" s="950"/>
      <c r="E1200" s="951"/>
      <c r="F1200" s="951"/>
      <c r="G1200" s="951"/>
      <c r="H1200" s="952"/>
    </row>
    <row r="1201">
      <c r="A1201" s="949"/>
      <c r="B1201" s="950"/>
      <c r="C1201" s="950"/>
      <c r="D1201" s="950"/>
      <c r="E1201" s="951"/>
      <c r="F1201" s="951"/>
      <c r="G1201" s="951"/>
      <c r="H1201" s="952"/>
    </row>
    <row r="1202">
      <c r="A1202" s="949"/>
      <c r="B1202" s="950"/>
      <c r="C1202" s="950"/>
      <c r="D1202" s="950"/>
      <c r="E1202" s="951"/>
      <c r="F1202" s="951"/>
      <c r="G1202" s="951"/>
      <c r="H1202" s="952"/>
    </row>
    <row r="1203">
      <c r="A1203" s="949"/>
      <c r="B1203" s="950"/>
      <c r="C1203" s="950"/>
      <c r="D1203" s="950"/>
      <c r="E1203" s="951"/>
      <c r="F1203" s="951"/>
      <c r="G1203" s="951"/>
      <c r="H1203" s="952"/>
    </row>
    <row r="1204">
      <c r="A1204" s="949"/>
      <c r="B1204" s="950"/>
      <c r="C1204" s="950"/>
      <c r="D1204" s="950"/>
      <c r="E1204" s="951"/>
      <c r="F1204" s="951"/>
      <c r="G1204" s="951"/>
      <c r="H1204" s="952"/>
    </row>
    <row r="1205">
      <c r="A1205" s="949"/>
      <c r="B1205" s="950"/>
      <c r="C1205" s="950"/>
      <c r="D1205" s="950"/>
      <c r="E1205" s="951"/>
      <c r="F1205" s="951"/>
      <c r="G1205" s="951"/>
      <c r="H1205" s="952"/>
    </row>
    <row r="1206">
      <c r="A1206" s="949"/>
      <c r="B1206" s="950"/>
      <c r="C1206" s="950"/>
      <c r="D1206" s="950"/>
      <c r="E1206" s="951"/>
      <c r="F1206" s="951"/>
      <c r="G1206" s="951"/>
      <c r="H1206" s="952"/>
    </row>
    <row r="1207">
      <c r="A1207" s="949"/>
      <c r="B1207" s="950"/>
      <c r="C1207" s="950"/>
      <c r="D1207" s="950"/>
      <c r="E1207" s="951"/>
      <c r="F1207" s="951"/>
      <c r="G1207" s="951"/>
      <c r="H1207" s="952"/>
    </row>
    <row r="1208">
      <c r="A1208" s="949"/>
      <c r="B1208" s="950"/>
      <c r="C1208" s="950"/>
      <c r="D1208" s="950"/>
      <c r="E1208" s="951"/>
      <c r="F1208" s="951"/>
      <c r="G1208" s="951"/>
      <c r="H1208" s="952"/>
    </row>
    <row r="1209">
      <c r="A1209" s="949"/>
      <c r="B1209" s="950"/>
      <c r="C1209" s="950"/>
      <c r="D1209" s="950"/>
      <c r="E1209" s="951"/>
      <c r="F1209" s="951"/>
      <c r="G1209" s="951"/>
      <c r="H1209" s="952"/>
    </row>
    <row r="1210">
      <c r="A1210" s="949"/>
      <c r="B1210" s="950"/>
      <c r="C1210" s="950"/>
      <c r="D1210" s="950"/>
      <c r="E1210" s="951"/>
      <c r="F1210" s="951"/>
      <c r="G1210" s="951"/>
      <c r="H1210" s="952"/>
    </row>
    <row r="1211">
      <c r="A1211" s="949"/>
      <c r="B1211" s="950"/>
      <c r="C1211" s="950"/>
      <c r="D1211" s="950"/>
      <c r="E1211" s="951"/>
      <c r="F1211" s="951"/>
      <c r="G1211" s="951"/>
      <c r="H1211" s="952"/>
    </row>
    <row r="1212">
      <c r="A1212" s="949"/>
      <c r="B1212" s="950"/>
      <c r="C1212" s="950"/>
      <c r="D1212" s="950"/>
      <c r="E1212" s="951"/>
      <c r="F1212" s="951"/>
      <c r="G1212" s="951"/>
      <c r="H1212" s="952"/>
    </row>
    <row r="1213">
      <c r="A1213" s="949"/>
      <c r="B1213" s="950"/>
      <c r="C1213" s="950"/>
      <c r="D1213" s="950"/>
      <c r="E1213" s="951"/>
      <c r="F1213" s="951"/>
      <c r="G1213" s="951"/>
      <c r="H1213" s="952"/>
    </row>
    <row r="1214">
      <c r="A1214" s="949"/>
      <c r="B1214" s="950"/>
      <c r="C1214" s="950"/>
      <c r="D1214" s="950"/>
      <c r="E1214" s="951"/>
      <c r="F1214" s="951"/>
      <c r="G1214" s="955"/>
      <c r="H1214" s="952"/>
    </row>
    <row r="1215">
      <c r="A1215" s="949"/>
      <c r="B1215" s="950"/>
      <c r="C1215" s="950"/>
      <c r="D1215" s="950"/>
      <c r="E1215" s="951"/>
      <c r="F1215" s="951"/>
      <c r="G1215" s="955"/>
      <c r="H1215" s="952"/>
    </row>
    <row r="1216">
      <c r="A1216" s="949"/>
      <c r="B1216" s="950"/>
      <c r="C1216" s="950"/>
      <c r="D1216" s="950"/>
      <c r="E1216" s="951"/>
      <c r="F1216" s="954"/>
      <c r="G1216" s="955"/>
      <c r="H1216" s="952"/>
    </row>
    <row r="1217">
      <c r="A1217" s="949"/>
      <c r="B1217" s="950"/>
      <c r="C1217" s="950"/>
      <c r="D1217" s="950"/>
      <c r="E1217" s="951"/>
      <c r="F1217" s="951"/>
      <c r="G1217" s="955"/>
      <c r="H1217" s="952"/>
    </row>
    <row r="1218">
      <c r="A1218" s="949"/>
      <c r="B1218" s="950"/>
      <c r="C1218" s="950"/>
      <c r="D1218" s="950"/>
      <c r="E1218" s="951"/>
      <c r="F1218" s="951"/>
      <c r="G1218" s="955"/>
      <c r="H1218" s="952"/>
    </row>
    <row r="1219">
      <c r="A1219" s="949"/>
      <c r="B1219" s="950"/>
      <c r="C1219" s="950"/>
      <c r="D1219" s="950"/>
      <c r="E1219" s="951"/>
      <c r="F1219" s="951"/>
      <c r="G1219" s="955"/>
      <c r="H1219" s="952"/>
    </row>
    <row r="1220">
      <c r="A1220" s="949"/>
      <c r="B1220" s="950"/>
      <c r="C1220" s="950"/>
      <c r="D1220" s="950"/>
      <c r="E1220" s="951"/>
      <c r="F1220" s="951"/>
      <c r="G1220" s="955"/>
      <c r="H1220" s="952"/>
    </row>
    <row r="1221">
      <c r="A1221" s="949"/>
      <c r="B1221" s="950"/>
      <c r="C1221" s="950"/>
      <c r="D1221" s="950"/>
      <c r="E1221" s="951"/>
      <c r="F1221" s="951"/>
      <c r="G1221" s="955"/>
      <c r="H1221" s="952"/>
    </row>
    <row r="1222">
      <c r="A1222" s="949"/>
      <c r="B1222" s="950"/>
      <c r="C1222" s="950"/>
      <c r="D1222" s="950"/>
      <c r="E1222" s="951"/>
      <c r="F1222" s="951"/>
      <c r="G1222" s="955"/>
      <c r="H1222" s="952"/>
    </row>
    <row r="1223">
      <c r="A1223" s="949"/>
      <c r="B1223" s="950"/>
      <c r="C1223" s="950"/>
      <c r="D1223" s="950"/>
      <c r="E1223" s="951"/>
      <c r="F1223" s="951"/>
      <c r="G1223" s="955"/>
      <c r="H1223" s="952"/>
    </row>
    <row r="1224">
      <c r="A1224" s="949"/>
      <c r="B1224" s="950"/>
      <c r="C1224" s="950"/>
      <c r="D1224" s="950"/>
      <c r="E1224" s="951"/>
      <c r="F1224" s="951"/>
      <c r="G1224" s="955"/>
      <c r="H1224" s="952"/>
    </row>
    <row r="1225">
      <c r="A1225" s="949"/>
      <c r="B1225" s="950"/>
      <c r="C1225" s="950"/>
      <c r="D1225" s="950"/>
      <c r="E1225" s="951"/>
      <c r="F1225" s="951"/>
      <c r="G1225" s="955"/>
      <c r="H1225" s="952"/>
    </row>
    <row r="1226">
      <c r="A1226" s="949"/>
      <c r="B1226" s="950"/>
      <c r="C1226" s="950"/>
      <c r="D1226" s="950"/>
      <c r="E1226" s="951"/>
      <c r="F1226" s="951"/>
      <c r="G1226" s="955"/>
      <c r="H1226" s="952"/>
    </row>
    <row r="1227">
      <c r="A1227" s="949"/>
      <c r="B1227" s="950"/>
      <c r="C1227" s="950"/>
      <c r="D1227" s="950"/>
      <c r="E1227" s="951"/>
      <c r="F1227" s="951"/>
      <c r="G1227" s="955"/>
      <c r="H1227" s="952"/>
    </row>
    <row r="1228">
      <c r="A1228" s="949"/>
      <c r="B1228" s="950"/>
      <c r="C1228" s="950"/>
      <c r="D1228" s="950"/>
      <c r="E1228" s="951"/>
      <c r="F1228" s="951"/>
      <c r="G1228" s="955"/>
      <c r="H1228" s="952"/>
    </row>
    <row r="1229">
      <c r="A1229" s="949"/>
      <c r="B1229" s="950"/>
      <c r="C1229" s="950"/>
      <c r="D1229" s="950"/>
      <c r="E1229" s="951"/>
      <c r="F1229" s="951"/>
      <c r="G1229" s="955"/>
      <c r="H1229" s="952"/>
    </row>
    <row r="1230">
      <c r="A1230" s="949"/>
      <c r="B1230" s="950"/>
      <c r="C1230" s="950"/>
      <c r="D1230" s="950"/>
      <c r="E1230" s="951"/>
      <c r="F1230" s="951"/>
      <c r="G1230" s="956"/>
      <c r="H1230" s="952"/>
    </row>
    <row r="1231">
      <c r="A1231" s="949"/>
      <c r="B1231" s="950"/>
      <c r="C1231" s="950"/>
      <c r="D1231" s="950"/>
      <c r="E1231" s="951"/>
      <c r="F1231" s="951"/>
      <c r="G1231" s="955"/>
      <c r="H1231" s="952"/>
    </row>
    <row r="1232">
      <c r="A1232" s="949"/>
      <c r="B1232" s="950"/>
      <c r="C1232" s="950"/>
      <c r="D1232" s="950"/>
      <c r="E1232" s="951"/>
      <c r="F1232" s="951"/>
      <c r="G1232" s="955"/>
      <c r="H1232" s="952"/>
    </row>
    <row r="1233">
      <c r="A1233" s="949"/>
      <c r="B1233" s="950"/>
      <c r="C1233" s="950"/>
      <c r="D1233" s="950"/>
      <c r="E1233" s="951"/>
      <c r="F1233" s="951"/>
      <c r="G1233" s="955"/>
      <c r="H1233" s="952"/>
    </row>
    <row r="1234">
      <c r="A1234" s="949"/>
      <c r="B1234" s="950"/>
      <c r="C1234" s="950"/>
      <c r="D1234" s="950"/>
      <c r="E1234" s="951"/>
      <c r="F1234" s="951"/>
      <c r="G1234" s="955"/>
      <c r="H1234" s="952"/>
    </row>
    <row r="1235">
      <c r="A1235" s="949"/>
      <c r="B1235" s="950"/>
      <c r="C1235" s="950"/>
      <c r="D1235" s="950"/>
      <c r="E1235" s="951"/>
      <c r="F1235" s="951"/>
      <c r="G1235" s="955"/>
      <c r="H1235" s="952"/>
    </row>
    <row r="1236">
      <c r="A1236" s="949"/>
      <c r="B1236" s="950"/>
      <c r="C1236" s="950"/>
      <c r="D1236" s="950"/>
      <c r="E1236" s="951"/>
      <c r="F1236" s="951"/>
      <c r="G1236" s="955"/>
      <c r="H1236" s="952"/>
    </row>
    <row r="1237">
      <c r="A1237" s="949"/>
      <c r="B1237" s="950"/>
      <c r="C1237" s="950"/>
      <c r="D1237" s="950"/>
      <c r="E1237" s="951"/>
      <c r="F1237" s="951"/>
      <c r="G1237" s="955"/>
      <c r="H1237" s="952"/>
    </row>
    <row r="1238">
      <c r="A1238" s="949"/>
      <c r="B1238" s="950"/>
      <c r="C1238" s="950"/>
      <c r="D1238" s="950"/>
      <c r="E1238" s="951"/>
      <c r="F1238" s="951"/>
      <c r="G1238" s="955"/>
      <c r="H1238" s="952"/>
    </row>
    <row r="1239">
      <c r="A1239" s="949"/>
      <c r="B1239" s="950"/>
      <c r="C1239" s="950"/>
      <c r="D1239" s="950"/>
      <c r="E1239" s="951"/>
      <c r="F1239" s="951"/>
      <c r="G1239" s="955"/>
      <c r="H1239" s="952"/>
    </row>
    <row r="1240">
      <c r="A1240" s="949"/>
      <c r="B1240" s="950"/>
      <c r="C1240" s="950"/>
      <c r="D1240" s="950"/>
      <c r="E1240" s="951"/>
      <c r="F1240" s="951"/>
      <c r="G1240" s="955"/>
      <c r="H1240" s="952"/>
    </row>
    <row r="1241">
      <c r="A1241" s="949"/>
      <c r="B1241" s="950"/>
      <c r="C1241" s="950"/>
      <c r="D1241" s="950"/>
      <c r="E1241" s="951"/>
      <c r="F1241" s="951"/>
      <c r="G1241" s="955"/>
      <c r="H1241" s="952"/>
    </row>
    <row r="1242">
      <c r="A1242" s="949"/>
      <c r="B1242" s="950"/>
      <c r="C1242" s="950"/>
      <c r="D1242" s="950"/>
      <c r="E1242" s="951"/>
      <c r="F1242" s="951"/>
      <c r="G1242" s="955"/>
      <c r="H1242" s="952"/>
    </row>
    <row r="1243">
      <c r="A1243" s="949"/>
      <c r="B1243" s="950"/>
      <c r="C1243" s="950"/>
      <c r="D1243" s="950"/>
      <c r="E1243" s="951"/>
      <c r="F1243" s="951"/>
      <c r="G1243" s="955"/>
      <c r="H1243" s="952"/>
    </row>
    <row r="1244">
      <c r="A1244" s="949"/>
      <c r="B1244" s="950"/>
      <c r="C1244" s="950"/>
      <c r="D1244" s="950"/>
      <c r="E1244" s="951"/>
      <c r="F1244" s="951"/>
      <c r="G1244" s="955"/>
      <c r="H1244" s="952"/>
    </row>
    <row r="1245">
      <c r="A1245" s="949"/>
      <c r="B1245" s="950"/>
      <c r="C1245" s="950"/>
      <c r="D1245" s="950"/>
      <c r="E1245" s="951"/>
      <c r="F1245" s="951"/>
      <c r="G1245" s="955"/>
      <c r="H1245" s="952"/>
    </row>
    <row r="1246">
      <c r="A1246" s="949"/>
      <c r="B1246" s="950"/>
      <c r="C1246" s="950"/>
      <c r="D1246" s="950"/>
      <c r="E1246" s="951"/>
      <c r="F1246" s="951"/>
      <c r="G1246" s="955"/>
      <c r="H1246" s="952"/>
    </row>
    <row r="1247">
      <c r="A1247" s="949"/>
      <c r="B1247" s="950"/>
      <c r="C1247" s="950"/>
      <c r="D1247" s="950"/>
      <c r="E1247" s="951"/>
      <c r="F1247" s="951"/>
      <c r="G1247" s="955"/>
      <c r="H1247" s="952"/>
    </row>
    <row r="1248">
      <c r="A1248" s="949"/>
      <c r="B1248" s="950"/>
      <c r="C1248" s="950"/>
      <c r="D1248" s="950"/>
      <c r="E1248" s="951"/>
      <c r="F1248" s="951"/>
      <c r="G1248" s="955"/>
      <c r="H1248" s="952"/>
    </row>
    <row r="1249">
      <c r="A1249" s="949"/>
      <c r="B1249" s="950"/>
      <c r="C1249" s="950"/>
      <c r="D1249" s="950"/>
      <c r="E1249" s="951"/>
      <c r="F1249" s="951"/>
      <c r="G1249" s="955"/>
      <c r="H1249" s="952"/>
    </row>
    <row r="1250">
      <c r="A1250" s="949"/>
      <c r="B1250" s="950"/>
      <c r="C1250" s="950"/>
      <c r="D1250" s="950"/>
      <c r="E1250" s="951"/>
      <c r="F1250" s="951"/>
      <c r="G1250" s="955"/>
      <c r="H1250" s="952"/>
    </row>
    <row r="1251">
      <c r="A1251" s="949"/>
      <c r="B1251" s="950"/>
      <c r="C1251" s="950"/>
      <c r="D1251" s="950"/>
      <c r="E1251" s="951"/>
      <c r="F1251" s="951"/>
      <c r="G1251" s="955"/>
      <c r="H1251" s="952"/>
    </row>
    <row r="1252">
      <c r="A1252" s="949"/>
      <c r="B1252" s="950"/>
      <c r="C1252" s="950"/>
      <c r="D1252" s="950"/>
      <c r="E1252" s="951"/>
      <c r="F1252" s="951"/>
      <c r="G1252" s="955"/>
      <c r="H1252" s="952"/>
    </row>
    <row r="1253">
      <c r="A1253" s="949"/>
      <c r="B1253" s="950"/>
      <c r="C1253" s="950"/>
      <c r="D1253" s="950"/>
      <c r="E1253" s="951"/>
      <c r="F1253" s="951"/>
      <c r="G1253" s="955"/>
      <c r="H1253" s="952"/>
    </row>
    <row r="1254">
      <c r="A1254" s="949"/>
      <c r="B1254" s="950"/>
      <c r="C1254" s="950"/>
      <c r="D1254" s="950"/>
      <c r="E1254" s="951"/>
      <c r="F1254" s="951"/>
      <c r="G1254" s="955"/>
      <c r="H1254" s="952"/>
    </row>
    <row r="1255">
      <c r="A1255" s="949"/>
      <c r="B1255" s="950"/>
      <c r="C1255" s="950"/>
      <c r="D1255" s="950"/>
      <c r="E1255" s="951"/>
      <c r="F1255" s="951"/>
      <c r="G1255" s="955"/>
      <c r="H1255" s="952"/>
    </row>
    <row r="1256">
      <c r="A1256" s="949"/>
      <c r="B1256" s="950"/>
      <c r="C1256" s="950"/>
      <c r="D1256" s="950"/>
      <c r="E1256" s="951"/>
      <c r="F1256" s="951"/>
      <c r="G1256" s="955"/>
      <c r="H1256" s="952"/>
    </row>
    <row r="1257">
      <c r="A1257" s="949"/>
      <c r="B1257" s="950"/>
      <c r="C1257" s="950"/>
      <c r="D1257" s="950"/>
      <c r="E1257" s="951"/>
      <c r="F1257" s="951"/>
      <c r="G1257" s="955"/>
      <c r="H1257" s="952"/>
    </row>
    <row r="1258">
      <c r="A1258" s="949"/>
      <c r="B1258" s="950"/>
      <c r="C1258" s="950"/>
      <c r="D1258" s="950"/>
      <c r="E1258" s="951"/>
      <c r="F1258" s="951"/>
      <c r="G1258" s="955"/>
      <c r="H1258" s="952"/>
    </row>
    <row r="1259">
      <c r="A1259" s="949"/>
      <c r="B1259" s="950"/>
      <c r="C1259" s="950"/>
      <c r="D1259" s="950"/>
      <c r="E1259" s="951"/>
      <c r="F1259" s="951"/>
      <c r="G1259" s="955"/>
      <c r="H1259" s="952"/>
    </row>
    <row r="1260">
      <c r="A1260" s="949"/>
      <c r="B1260" s="950"/>
      <c r="C1260" s="950"/>
      <c r="D1260" s="950"/>
      <c r="E1260" s="951"/>
      <c r="F1260" s="951"/>
      <c r="G1260" s="955"/>
      <c r="H1260" s="952"/>
    </row>
    <row r="1261">
      <c r="A1261" s="949"/>
      <c r="B1261" s="950"/>
      <c r="C1261" s="950"/>
      <c r="D1261" s="950"/>
      <c r="E1261" s="951"/>
      <c r="F1261" s="951"/>
      <c r="G1261" s="955"/>
      <c r="H1261" s="952"/>
    </row>
    <row r="1262">
      <c r="A1262" s="949"/>
      <c r="B1262" s="950"/>
      <c r="C1262" s="950"/>
      <c r="D1262" s="950"/>
      <c r="E1262" s="951"/>
      <c r="F1262" s="951"/>
      <c r="G1262" s="955"/>
      <c r="H1262" s="952"/>
    </row>
    <row r="1263">
      <c r="A1263" s="949"/>
      <c r="B1263" s="950"/>
      <c r="C1263" s="950"/>
      <c r="D1263" s="950"/>
      <c r="E1263" s="951"/>
      <c r="F1263" s="951"/>
      <c r="G1263" s="955"/>
      <c r="H1263" s="952"/>
    </row>
    <row r="1264">
      <c r="A1264" s="949"/>
      <c r="B1264" s="950"/>
      <c r="C1264" s="950"/>
      <c r="D1264" s="950"/>
      <c r="E1264" s="951"/>
      <c r="F1264" s="951"/>
      <c r="G1264" s="955"/>
      <c r="H1264" s="952"/>
    </row>
    <row r="1265">
      <c r="A1265" s="949"/>
      <c r="B1265" s="950"/>
      <c r="C1265" s="950"/>
      <c r="D1265" s="950"/>
      <c r="E1265" s="951"/>
      <c r="F1265" s="951"/>
      <c r="G1265" s="955"/>
      <c r="H1265" s="952"/>
    </row>
    <row r="1266">
      <c r="A1266" s="949"/>
      <c r="B1266" s="950"/>
      <c r="C1266" s="950"/>
      <c r="D1266" s="950"/>
      <c r="E1266" s="951"/>
      <c r="F1266" s="951"/>
      <c r="G1266" s="955"/>
      <c r="H1266" s="952"/>
    </row>
    <row r="1267">
      <c r="A1267" s="949"/>
      <c r="B1267" s="950"/>
      <c r="C1267" s="950"/>
      <c r="D1267" s="950"/>
      <c r="E1267" s="951"/>
      <c r="F1267" s="951"/>
      <c r="G1267" s="955"/>
      <c r="H1267" s="952"/>
    </row>
    <row r="1268">
      <c r="A1268" s="949"/>
      <c r="B1268" s="950"/>
      <c r="C1268" s="950"/>
      <c r="D1268" s="950"/>
      <c r="E1268" s="951"/>
      <c r="F1268" s="951"/>
      <c r="G1268" s="955"/>
      <c r="H1268" s="952"/>
    </row>
    <row r="1269">
      <c r="A1269" s="949"/>
      <c r="B1269" s="950"/>
      <c r="C1269" s="950"/>
      <c r="D1269" s="950"/>
      <c r="E1269" s="951"/>
      <c r="F1269" s="951"/>
      <c r="G1269" s="955"/>
      <c r="H1269" s="952"/>
    </row>
    <row r="1270">
      <c r="A1270" s="949"/>
      <c r="B1270" s="950"/>
      <c r="C1270" s="950"/>
      <c r="D1270" s="950"/>
      <c r="E1270" s="951"/>
      <c r="F1270" s="951"/>
      <c r="G1270" s="955"/>
      <c r="H1270" s="952"/>
    </row>
    <row r="1271">
      <c r="A1271" s="949"/>
      <c r="B1271" s="950"/>
      <c r="C1271" s="950"/>
      <c r="D1271" s="950"/>
      <c r="E1271" s="951"/>
      <c r="F1271" s="951"/>
      <c r="G1271" s="955"/>
      <c r="H1271" s="952"/>
    </row>
    <row r="1272">
      <c r="A1272" s="949"/>
      <c r="B1272" s="950"/>
      <c r="C1272" s="950"/>
      <c r="D1272" s="950"/>
      <c r="E1272" s="951"/>
      <c r="F1272" s="951"/>
      <c r="G1272" s="955"/>
      <c r="H1272" s="952"/>
    </row>
    <row r="1273">
      <c r="A1273" s="949"/>
      <c r="B1273" s="950"/>
      <c r="C1273" s="950"/>
      <c r="D1273" s="950"/>
      <c r="E1273" s="951"/>
      <c r="F1273" s="951"/>
      <c r="G1273" s="955"/>
      <c r="H1273" s="952"/>
    </row>
    <row r="1274">
      <c r="A1274" s="949"/>
      <c r="B1274" s="950"/>
      <c r="C1274" s="950"/>
      <c r="D1274" s="950"/>
      <c r="E1274" s="951"/>
      <c r="F1274" s="951"/>
      <c r="G1274" s="955"/>
      <c r="H1274" s="952"/>
    </row>
    <row r="1275">
      <c r="A1275" s="949"/>
      <c r="B1275" s="950"/>
      <c r="C1275" s="950"/>
      <c r="D1275" s="950"/>
      <c r="E1275" s="951"/>
      <c r="F1275" s="951"/>
      <c r="G1275" s="955"/>
      <c r="H1275" s="952"/>
    </row>
    <row r="1276">
      <c r="A1276" s="949"/>
      <c r="B1276" s="950"/>
      <c r="C1276" s="950"/>
      <c r="D1276" s="950"/>
      <c r="E1276" s="951"/>
      <c r="F1276" s="951"/>
      <c r="G1276" s="955"/>
      <c r="H1276" s="952"/>
    </row>
    <row r="1277">
      <c r="A1277" s="949"/>
      <c r="B1277" s="950"/>
      <c r="C1277" s="950"/>
      <c r="D1277" s="950"/>
      <c r="E1277" s="951"/>
      <c r="F1277" s="951"/>
      <c r="G1277" s="955"/>
      <c r="H1277" s="952"/>
    </row>
    <row r="1278">
      <c r="A1278" s="949"/>
      <c r="B1278" s="950"/>
      <c r="C1278" s="950"/>
      <c r="D1278" s="950"/>
      <c r="E1278" s="951"/>
      <c r="F1278" s="951"/>
      <c r="G1278" s="955"/>
      <c r="H1278" s="952"/>
    </row>
    <row r="1279">
      <c r="A1279" s="949"/>
      <c r="B1279" s="950"/>
      <c r="C1279" s="950"/>
      <c r="D1279" s="950"/>
      <c r="E1279" s="951"/>
      <c r="F1279" s="951"/>
      <c r="G1279" s="955"/>
      <c r="H1279" s="952"/>
    </row>
    <row r="1280">
      <c r="A1280" s="949"/>
      <c r="B1280" s="950"/>
      <c r="C1280" s="950"/>
      <c r="D1280" s="950"/>
      <c r="E1280" s="951"/>
      <c r="F1280" s="951"/>
      <c r="G1280" s="955"/>
      <c r="H1280" s="952"/>
    </row>
    <row r="1281">
      <c r="A1281" s="949"/>
      <c r="B1281" s="950"/>
      <c r="C1281" s="950"/>
      <c r="D1281" s="950"/>
      <c r="E1281" s="951"/>
      <c r="F1281" s="951"/>
      <c r="G1281" s="955"/>
      <c r="H1281" s="952"/>
    </row>
    <row r="1282">
      <c r="A1282" s="949"/>
      <c r="B1282" s="950"/>
      <c r="C1282" s="950"/>
      <c r="D1282" s="950"/>
      <c r="E1282" s="951"/>
      <c r="F1282" s="951"/>
      <c r="G1282" s="955"/>
      <c r="H1282" s="952"/>
    </row>
    <row r="1283">
      <c r="A1283" s="949"/>
      <c r="B1283" s="950"/>
      <c r="C1283" s="950"/>
      <c r="D1283" s="950"/>
      <c r="E1283" s="951"/>
      <c r="F1283" s="951"/>
      <c r="G1283" s="955"/>
      <c r="H1283" s="952"/>
    </row>
    <row r="1284">
      <c r="A1284" s="949"/>
      <c r="B1284" s="950"/>
      <c r="C1284" s="950"/>
      <c r="D1284" s="950"/>
      <c r="E1284" s="951"/>
      <c r="F1284" s="951"/>
      <c r="G1284" s="955"/>
      <c r="H1284" s="952"/>
    </row>
    <row r="1285">
      <c r="A1285" s="949"/>
      <c r="B1285" s="950"/>
      <c r="C1285" s="950"/>
      <c r="D1285" s="950"/>
      <c r="E1285" s="951"/>
      <c r="F1285" s="951"/>
      <c r="G1285" s="955"/>
      <c r="H1285" s="952"/>
    </row>
    <row r="1286">
      <c r="A1286" s="949"/>
      <c r="B1286" s="950"/>
      <c r="C1286" s="950"/>
      <c r="D1286" s="950"/>
      <c r="E1286" s="951"/>
      <c r="F1286" s="951"/>
      <c r="G1286" s="957"/>
      <c r="H1286" s="952"/>
    </row>
    <row r="1287">
      <c r="A1287" s="949"/>
      <c r="B1287" s="950"/>
      <c r="C1287" s="950"/>
      <c r="D1287" s="950"/>
      <c r="E1287" s="951"/>
      <c r="F1287" s="951"/>
      <c r="G1287" s="955"/>
      <c r="H1287" s="952"/>
    </row>
    <row r="1288">
      <c r="A1288" s="949"/>
      <c r="B1288" s="950"/>
      <c r="C1288" s="950"/>
      <c r="D1288" s="950"/>
      <c r="E1288" s="951"/>
      <c r="F1288" s="954"/>
      <c r="G1288" s="955"/>
      <c r="H1288" s="952"/>
    </row>
    <row r="1289">
      <c r="A1289" s="949"/>
      <c r="B1289" s="950"/>
      <c r="C1289" s="950"/>
      <c r="D1289" s="950"/>
      <c r="E1289" s="951"/>
      <c r="F1289" s="951"/>
      <c r="G1289" s="955"/>
      <c r="H1289" s="952"/>
    </row>
    <row r="1290">
      <c r="A1290" s="949"/>
      <c r="B1290" s="950"/>
      <c r="C1290" s="950"/>
      <c r="D1290" s="950"/>
      <c r="E1290" s="951"/>
      <c r="F1290" s="951"/>
      <c r="G1290" s="955"/>
      <c r="H1290" s="952"/>
    </row>
    <row r="1291">
      <c r="A1291" s="949"/>
      <c r="B1291" s="950"/>
      <c r="C1291" s="950"/>
      <c r="D1291" s="950"/>
      <c r="E1291" s="951"/>
      <c r="F1291" s="951"/>
      <c r="G1291" s="955"/>
      <c r="H1291" s="952"/>
    </row>
    <row r="1292">
      <c r="A1292" s="949"/>
      <c r="B1292" s="950"/>
      <c r="C1292" s="950"/>
      <c r="D1292" s="950"/>
      <c r="E1292" s="951"/>
      <c r="F1292" s="951"/>
      <c r="G1292" s="955"/>
      <c r="H1292" s="952"/>
    </row>
    <row r="1293">
      <c r="A1293" s="949"/>
      <c r="B1293" s="950"/>
      <c r="C1293" s="950"/>
      <c r="D1293" s="950"/>
      <c r="E1293" s="951"/>
      <c r="F1293" s="951"/>
      <c r="G1293" s="955"/>
      <c r="H1293" s="952"/>
    </row>
    <row r="1294">
      <c r="A1294" s="949"/>
      <c r="B1294" s="950"/>
      <c r="C1294" s="950"/>
      <c r="D1294" s="950"/>
      <c r="E1294" s="951"/>
      <c r="F1294" s="951"/>
      <c r="G1294" s="955"/>
      <c r="H1294" s="952"/>
    </row>
    <row r="1295">
      <c r="A1295" s="949"/>
      <c r="B1295" s="950"/>
      <c r="C1295" s="950"/>
      <c r="D1295" s="950"/>
      <c r="E1295" s="951"/>
      <c r="F1295" s="951"/>
      <c r="G1295" s="955"/>
      <c r="H1295" s="952"/>
    </row>
    <row r="1296">
      <c r="A1296" s="949"/>
      <c r="B1296" s="950"/>
      <c r="C1296" s="950"/>
      <c r="D1296" s="950"/>
      <c r="E1296" s="951"/>
      <c r="F1296" s="951"/>
      <c r="G1296" s="955"/>
      <c r="H1296" s="952"/>
    </row>
    <row r="1297">
      <c r="A1297" s="949"/>
      <c r="B1297" s="950"/>
      <c r="C1297" s="950"/>
      <c r="D1297" s="950"/>
      <c r="E1297" s="951"/>
      <c r="F1297" s="951"/>
      <c r="G1297" s="955"/>
      <c r="H1297" s="952"/>
    </row>
    <row r="1298">
      <c r="A1298" s="949"/>
      <c r="B1298" s="950"/>
      <c r="C1298" s="950"/>
      <c r="D1298" s="950"/>
      <c r="E1298" s="951"/>
      <c r="F1298" s="951"/>
      <c r="G1298" s="955"/>
      <c r="H1298" s="952"/>
    </row>
    <row r="1299">
      <c r="A1299" s="949"/>
      <c r="B1299" s="950"/>
      <c r="C1299" s="950"/>
      <c r="D1299" s="950"/>
      <c r="E1299" s="951"/>
      <c r="F1299" s="951"/>
      <c r="G1299" s="955"/>
      <c r="H1299" s="952"/>
    </row>
    <row r="1300">
      <c r="A1300" s="949"/>
      <c r="B1300" s="950"/>
      <c r="C1300" s="950"/>
      <c r="D1300" s="950"/>
      <c r="E1300" s="951"/>
      <c r="F1300" s="951"/>
      <c r="G1300" s="955"/>
      <c r="H1300" s="952"/>
    </row>
  </sheetData>
  <conditionalFormatting sqref="F1:F1070">
    <cfRule type="containsText" dxfId="13" priority="1" operator="containsText" text="2025">
      <formula>NOT(ISERROR(SEARCH(("2025"),(F1))))</formula>
    </cfRule>
  </conditionalFormatting>
  <conditionalFormatting sqref="F2:F1070">
    <cfRule type="containsText" dxfId="8" priority="2" operator="containsText" text="2026">
      <formula>NOT(ISERROR(SEARCH(("2026"),(F2))))</formula>
    </cfRule>
  </conditionalFormatting>
  <drawing r:id="rId1"/>
</worksheet>
</file>